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593C0016-6F7D-4B70-8D18-BFA51F40BB43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Log'!$A$1:$G$837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37" i="7" l="1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F14" i="2"/>
  <c r="B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N787" i="10"/>
  <c r="G787" i="10"/>
  <c r="C787" i="10"/>
  <c r="B787" i="10"/>
  <c r="H787" i="10" s="1"/>
  <c r="N786" i="10"/>
  <c r="H786" i="10"/>
  <c r="G786" i="10"/>
  <c r="C786" i="10"/>
  <c r="B786" i="10"/>
  <c r="N785" i="10"/>
  <c r="I785" i="10"/>
  <c r="H785" i="10"/>
  <c r="G785" i="10"/>
  <c r="E785" i="10"/>
  <c r="C785" i="10"/>
  <c r="B785" i="10"/>
  <c r="N784" i="10"/>
  <c r="G784" i="10"/>
  <c r="C784" i="10"/>
  <c r="I784" i="10" s="1"/>
  <c r="B784" i="10"/>
  <c r="H784" i="10" s="1"/>
  <c r="N783" i="10"/>
  <c r="G783" i="10"/>
  <c r="C783" i="10"/>
  <c r="B783" i="10"/>
  <c r="H783" i="10" s="1"/>
  <c r="N782" i="10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N346" i="10"/>
  <c r="H346" i="10"/>
  <c r="G346" i="10"/>
  <c r="C346" i="10"/>
  <c r="B346" i="10"/>
  <c r="N345" i="10"/>
  <c r="I345" i="10"/>
  <c r="G345" i="10"/>
  <c r="E345" i="10"/>
  <c r="C345" i="10"/>
  <c r="B345" i="10"/>
  <c r="H345" i="10" s="1"/>
  <c r="N344" i="10"/>
  <c r="H344" i="10"/>
  <c r="G344" i="10"/>
  <c r="C344" i="10"/>
  <c r="I344" i="10" s="1"/>
  <c r="B344" i="10"/>
  <c r="N343" i="10"/>
  <c r="I343" i="10"/>
  <c r="G343" i="10"/>
  <c r="E343" i="10"/>
  <c r="C343" i="10"/>
  <c r="B343" i="10"/>
  <c r="H343" i="10" s="1"/>
  <c r="N342" i="10"/>
  <c r="H342" i="10"/>
  <c r="G342" i="10"/>
  <c r="C342" i="10"/>
  <c r="B342" i="10"/>
  <c r="N341" i="10"/>
  <c r="I341" i="10"/>
  <c r="G341" i="10"/>
  <c r="E341" i="10"/>
  <c r="C341" i="10"/>
  <c r="B341" i="10"/>
  <c r="H341" i="10" s="1"/>
  <c r="N340" i="10"/>
  <c r="H340" i="10"/>
  <c r="G340" i="10"/>
  <c r="C340" i="10"/>
  <c r="I340" i="10" s="1"/>
  <c r="B340" i="10"/>
  <c r="N339" i="10"/>
  <c r="I339" i="10"/>
  <c r="G339" i="10"/>
  <c r="E339" i="10"/>
  <c r="C339" i="10"/>
  <c r="B339" i="10"/>
  <c r="H339" i="10" s="1"/>
  <c r="N338" i="10"/>
  <c r="H338" i="10"/>
  <c r="G338" i="10"/>
  <c r="C338" i="10"/>
  <c r="B338" i="10"/>
  <c r="N337" i="10"/>
  <c r="I337" i="10"/>
  <c r="G337" i="10"/>
  <c r="E337" i="10"/>
  <c r="C337" i="10"/>
  <c r="B337" i="10"/>
  <c r="H337" i="10" s="1"/>
  <c r="N336" i="10"/>
  <c r="H336" i="10"/>
  <c r="G336" i="10"/>
  <c r="C336" i="10"/>
  <c r="I336" i="10" s="1"/>
  <c r="B336" i="10"/>
  <c r="N335" i="10"/>
  <c r="I335" i="10"/>
  <c r="G335" i="10"/>
  <c r="E335" i="10"/>
  <c r="C335" i="10"/>
  <c r="B335" i="10"/>
  <c r="H335" i="10" s="1"/>
  <c r="N334" i="10"/>
  <c r="H334" i="10"/>
  <c r="G334" i="10"/>
  <c r="C334" i="10"/>
  <c r="B334" i="10"/>
  <c r="N333" i="10"/>
  <c r="I333" i="10"/>
  <c r="G333" i="10"/>
  <c r="E333" i="10"/>
  <c r="C333" i="10"/>
  <c r="B333" i="10"/>
  <c r="H333" i="10" s="1"/>
  <c r="N332" i="10"/>
  <c r="H332" i="10"/>
  <c r="G332" i="10"/>
  <c r="C332" i="10"/>
  <c r="I332" i="10" s="1"/>
  <c r="B332" i="10"/>
  <c r="N331" i="10"/>
  <c r="I331" i="10"/>
  <c r="G331" i="10"/>
  <c r="E331" i="10"/>
  <c r="C331" i="10"/>
  <c r="B331" i="10"/>
  <c r="H331" i="10" s="1"/>
  <c r="N330" i="10"/>
  <c r="H330" i="10"/>
  <c r="G330" i="10"/>
  <c r="C330" i="10"/>
  <c r="B330" i="10"/>
  <c r="N329" i="10"/>
  <c r="I329" i="10"/>
  <c r="G329" i="10"/>
  <c r="E329" i="10"/>
  <c r="C329" i="10"/>
  <c r="B329" i="10"/>
  <c r="H329" i="10" s="1"/>
  <c r="N328" i="10"/>
  <c r="H328" i="10"/>
  <c r="G328" i="10"/>
  <c r="C328" i="10"/>
  <c r="I328" i="10" s="1"/>
  <c r="B328" i="10"/>
  <c r="N327" i="10"/>
  <c r="I327" i="10"/>
  <c r="G327" i="10"/>
  <c r="E327" i="10"/>
  <c r="C327" i="10"/>
  <c r="B327" i="10"/>
  <c r="H327" i="10" s="1"/>
  <c r="N326" i="10"/>
  <c r="H326" i="10"/>
  <c r="G326" i="10"/>
  <c r="C326" i="10"/>
  <c r="B326" i="10"/>
  <c r="N325" i="10"/>
  <c r="I325" i="10"/>
  <c r="G325" i="10"/>
  <c r="E325" i="10"/>
  <c r="C325" i="10"/>
  <c r="B325" i="10"/>
  <c r="H325" i="10" s="1"/>
  <c r="N324" i="10"/>
  <c r="H324" i="10"/>
  <c r="G324" i="10"/>
  <c r="C324" i="10"/>
  <c r="I324" i="10" s="1"/>
  <c r="B324" i="10"/>
  <c r="N323" i="10"/>
  <c r="I323" i="10"/>
  <c r="G323" i="10"/>
  <c r="E323" i="10"/>
  <c r="C323" i="10"/>
  <c r="B323" i="10"/>
  <c r="H323" i="10" s="1"/>
  <c r="N322" i="10"/>
  <c r="H322" i="10"/>
  <c r="G322" i="10"/>
  <c r="C322" i="10"/>
  <c r="B322" i="10"/>
  <c r="N321" i="10"/>
  <c r="I321" i="10"/>
  <c r="G321" i="10"/>
  <c r="E321" i="10"/>
  <c r="C321" i="10"/>
  <c r="B321" i="10"/>
  <c r="H321" i="10" s="1"/>
  <c r="N320" i="10"/>
  <c r="H320" i="10"/>
  <c r="G320" i="10"/>
  <c r="C320" i="10"/>
  <c r="I320" i="10" s="1"/>
  <c r="B320" i="10"/>
  <c r="N319" i="10"/>
  <c r="I319" i="10"/>
  <c r="G319" i="10"/>
  <c r="E319" i="10"/>
  <c r="C319" i="10"/>
  <c r="B319" i="10"/>
  <c r="H319" i="10" s="1"/>
  <c r="N318" i="10"/>
  <c r="H318" i="10"/>
  <c r="G318" i="10"/>
  <c r="C318" i="10"/>
  <c r="B318" i="10"/>
  <c r="N317" i="10"/>
  <c r="I317" i="10"/>
  <c r="G317" i="10"/>
  <c r="E317" i="10"/>
  <c r="C317" i="10"/>
  <c r="B317" i="10"/>
  <c r="H317" i="10" s="1"/>
  <c r="N316" i="10"/>
  <c r="H316" i="10"/>
  <c r="G316" i="10"/>
  <c r="C316" i="10"/>
  <c r="I316" i="10" s="1"/>
  <c r="B316" i="10"/>
  <c r="N315" i="10"/>
  <c r="I315" i="10"/>
  <c r="G315" i="10"/>
  <c r="E315" i="10"/>
  <c r="C315" i="10"/>
  <c r="B315" i="10"/>
  <c r="H315" i="10" s="1"/>
  <c r="N314" i="10"/>
  <c r="H314" i="10"/>
  <c r="G314" i="10"/>
  <c r="C314" i="10"/>
  <c r="B314" i="10"/>
  <c r="N313" i="10"/>
  <c r="I313" i="10"/>
  <c r="G313" i="10"/>
  <c r="E313" i="10"/>
  <c r="C313" i="10"/>
  <c r="B313" i="10"/>
  <c r="H313" i="10" s="1"/>
  <c r="N312" i="10"/>
  <c r="H312" i="10"/>
  <c r="G312" i="10"/>
  <c r="C312" i="10"/>
  <c r="I312" i="10" s="1"/>
  <c r="B312" i="10"/>
  <c r="N311" i="10"/>
  <c r="I311" i="10"/>
  <c r="G311" i="10"/>
  <c r="E311" i="10"/>
  <c r="C311" i="10"/>
  <c r="B311" i="10"/>
  <c r="H311" i="10" s="1"/>
  <c r="N310" i="10"/>
  <c r="H310" i="10"/>
  <c r="G310" i="10"/>
  <c r="C310" i="10"/>
  <c r="B310" i="10"/>
  <c r="N309" i="10"/>
  <c r="I309" i="10"/>
  <c r="G309" i="10"/>
  <c r="E309" i="10"/>
  <c r="C309" i="10"/>
  <c r="B309" i="10"/>
  <c r="H309" i="10" s="1"/>
  <c r="N308" i="10"/>
  <c r="H308" i="10"/>
  <c r="G308" i="10"/>
  <c r="C308" i="10"/>
  <c r="I308" i="10" s="1"/>
  <c r="B308" i="10"/>
  <c r="N307" i="10"/>
  <c r="I307" i="10"/>
  <c r="G307" i="10"/>
  <c r="E307" i="10"/>
  <c r="C307" i="10"/>
  <c r="B307" i="10"/>
  <c r="H307" i="10" s="1"/>
  <c r="N306" i="10"/>
  <c r="H306" i="10"/>
  <c r="G306" i="10"/>
  <c r="C306" i="10"/>
  <c r="B306" i="10"/>
  <c r="N305" i="10"/>
  <c r="I305" i="10"/>
  <c r="G305" i="10"/>
  <c r="E305" i="10"/>
  <c r="C305" i="10"/>
  <c r="B305" i="10"/>
  <c r="H305" i="10" s="1"/>
  <c r="N304" i="10"/>
  <c r="H304" i="10"/>
  <c r="G304" i="10"/>
  <c r="C304" i="10"/>
  <c r="I304" i="10" s="1"/>
  <c r="B304" i="10"/>
  <c r="N303" i="10"/>
  <c r="I303" i="10"/>
  <c r="G303" i="10"/>
  <c r="E303" i="10"/>
  <c r="C303" i="10"/>
  <c r="B303" i="10"/>
  <c r="H303" i="10" s="1"/>
  <c r="N302" i="10"/>
  <c r="H302" i="10"/>
  <c r="G302" i="10"/>
  <c r="C302" i="10"/>
  <c r="B302" i="10"/>
  <c r="N301" i="10"/>
  <c r="I301" i="10"/>
  <c r="G301" i="10"/>
  <c r="E301" i="10"/>
  <c r="C301" i="10"/>
  <c r="B301" i="10"/>
  <c r="H301" i="10" s="1"/>
  <c r="N300" i="10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AC5" i="8"/>
  <c r="AB5" i="8"/>
  <c r="AA5" i="8"/>
  <c r="Z5" i="8"/>
  <c r="Y5" i="8"/>
  <c r="X5" i="8"/>
  <c r="W5" i="8"/>
  <c r="V5" i="8"/>
  <c r="U5" i="8"/>
  <c r="T5" i="8"/>
  <c r="S5" i="8"/>
  <c r="R5" i="8"/>
  <c r="P7" i="3" s="1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G3" i="8"/>
  <c r="E3" i="8"/>
  <c r="E2" i="8" s="1"/>
  <c r="Y2" i="8"/>
  <c r="W2" i="8"/>
  <c r="O2" i="8"/>
  <c r="I2" i="8"/>
  <c r="G2" i="8"/>
  <c r="AB1" i="8"/>
  <c r="Z1" i="8"/>
  <c r="X1" i="8"/>
  <c r="V1" i="8"/>
  <c r="T1" i="8"/>
  <c r="R1" i="8"/>
  <c r="N1" i="8"/>
  <c r="L1" i="8"/>
  <c r="J1" i="8"/>
  <c r="H1" i="8"/>
  <c r="G836" i="7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AF29" i="6" s="1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J34" i="5" s="1"/>
  <c r="E20" i="5"/>
  <c r="E34" i="5" s="1"/>
  <c r="J13" i="5"/>
  <c r="J12" i="5"/>
  <c r="J11" i="5"/>
  <c r="J10" i="5"/>
  <c r="J9" i="5"/>
  <c r="J8" i="5"/>
  <c r="J7" i="5"/>
  <c r="J6" i="5"/>
  <c r="J5" i="5"/>
  <c r="J4" i="5"/>
  <c r="J3" i="5"/>
  <c r="J2" i="5"/>
  <c r="J16" i="5" s="1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J24" i="3"/>
  <c r="H24" i="3"/>
  <c r="G24" i="3"/>
  <c r="J23" i="3"/>
  <c r="G23" i="3"/>
  <c r="G22" i="3"/>
  <c r="J21" i="3"/>
  <c r="G21" i="3"/>
  <c r="J20" i="3"/>
  <c r="H20" i="3"/>
  <c r="G20" i="3"/>
  <c r="N19" i="3"/>
  <c r="M19" i="3"/>
  <c r="J19" i="3"/>
  <c r="G19" i="3"/>
  <c r="M18" i="3"/>
  <c r="J18" i="3"/>
  <c r="H18" i="3"/>
  <c r="G18" i="3"/>
  <c r="M17" i="3"/>
  <c r="J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J12" i="3"/>
  <c r="H12" i="3"/>
  <c r="G12" i="3"/>
  <c r="N11" i="3"/>
  <c r="M11" i="3"/>
  <c r="J11" i="3"/>
  <c r="H11" i="3"/>
  <c r="G11" i="3"/>
  <c r="N10" i="3"/>
  <c r="M10" i="3"/>
  <c r="J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F2" i="2"/>
  <c r="C2" i="2"/>
  <c r="AF8" i="6" l="1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1" i="7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G20" i="5" s="1"/>
  <c r="K20" i="5"/>
  <c r="L20" i="5" s="1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G53" i="7" l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F16" i="5"/>
  <c r="K5" i="5"/>
  <c r="L5" i="5" s="1"/>
  <c r="P16" i="5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G34" i="5"/>
  <c r="K2" i="5"/>
  <c r="T2" i="5" s="1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34" i="5"/>
  <c r="M34" i="5" s="1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F34" i="5"/>
  <c r="H34" i="5" s="1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41" i="7" l="1"/>
  <c r="G40" i="7" s="1"/>
  <c r="G39" i="7" s="1"/>
  <c r="G38" i="7" s="1"/>
  <c r="G1" i="7" s="1" a="1"/>
  <c r="G1" i="7" s="1"/>
  <c r="B5" i="2" s="1"/>
  <c r="B7" i="2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K16" i="5"/>
  <c r="M16" i="5" s="1"/>
  <c r="M2" i="5"/>
  <c r="L34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F25" i="2" l="1"/>
  <c r="F16" i="2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J10" i="13" a="1"/>
  <c r="J10" i="13" s="1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J9" i="10" s="1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N12" i="14" l="1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E16" i="5"/>
  <c r="H16" i="5" s="1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M19" i="13" l="1"/>
  <c r="M20" i="14"/>
  <c r="J20" i="11"/>
  <c r="K20" i="11"/>
  <c r="F19" i="11"/>
  <c r="G20" i="11" s="1"/>
  <c r="Z28" i="11"/>
  <c r="Y28" i="11"/>
  <c r="N16" i="14"/>
  <c r="J15" i="14" a="1"/>
  <c r="J15" i="14" s="1"/>
  <c r="G16" i="5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O16" i="5"/>
  <c r="R16" i="5" s="1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F1" i="2"/>
  <c r="F3" i="2" s="1"/>
  <c r="O35" i="2"/>
  <c r="M84" i="13"/>
  <c r="M85" i="14"/>
  <c r="N82" i="13"/>
  <c r="J81" i="13" a="1"/>
  <c r="J81" i="13" s="1"/>
  <c r="O37" i="2"/>
  <c r="P26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P40" i="2" s="1"/>
  <c r="C26" i="2"/>
  <c r="I9" i="13" l="1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<sst xmlns="http://schemas.openxmlformats.org/spreadsheetml/2006/main" count="2767" uniqueCount="873">
  <si>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</si>
  <si>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</si>
  <si>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</si>
  <si>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</si>
  <si>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</si>
  <si>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</si>
  <si>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</si>
  <si>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</si>
  <si>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</si>
  <si>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</si>
  <si>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</si>
  <si>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</si>
  <si>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</si>
  <si>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</si>
  <si>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</si>
  <si>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</si>
  <si>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</si>
  <si>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</si>
  <si>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</si>
  <si>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</si>
  <si>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</si>
  <si>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</si>
  <si>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</si>
  <si>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</si>
  <si>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</si>
  <si>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</si>
  <si>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</si>
  <si>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</si>
  <si>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</si>
  <si>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</si>
  <si>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</si>
  <si>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</si>
  <si>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</si>
  <si>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</si>
  <si>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</si>
  <si>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</si>
  <si>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</si>
  <si>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</si>
  <si>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</si>
  <si>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</si>
  <si>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</si>
  <si>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</si>
  <si>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</si>
  <si>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</si>
  <si>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</si>
  <si>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</si>
  <si>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</si>
  <si>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</si>
  <si>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</si>
  <si>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</si>
  <si>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</si>
  <si>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</si>
  <si>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</si>
  <si>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</si>
  <si>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</si>
  <si>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</si>
  <si>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</si>
  <si>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</si>
  <si>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</si>
  <si>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</si>
  <si>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</si>
  <si>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</si>
  <si>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</si>
  <si>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</si>
  <si>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</si>
  <si>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</si>
  <si>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</si>
  <si>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</si>
  <si>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</si>
  <si>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</si>
  <si>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</si>
  <si>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</si>
  <si>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</si>
  <si>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</si>
  <si>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</si>
  <si>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</si>
  <si>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</si>
  <si>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</si>
  <si>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</si>
  <si>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</si>
  <si>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</si>
  <si>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</si>
  <si>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</si>
  <si>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</si>
  <si>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</si>
  <si>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</si>
  <si>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</si>
  <si>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</si>
  <si>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</si>
  <si>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</si>
  <si>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</si>
  <si>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</si>
  <si>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</si>
  <si>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</si>
  <si>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</si>
  <si>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</si>
  <si>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</si>
  <si>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</si>
  <si>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</si>
  <si>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</si>
  <si>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</si>
  <si>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</si>
  <si>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</si>
  <si>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</si>
  <si>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</si>
  <si>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</si>
  <si>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</si>
  <si>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</si>
  <si>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</si>
  <si>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</si>
  <si>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</si>
  <si>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</si>
  <si>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</si>
  <si>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</si>
  <si>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</si>
  <si>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</si>
  <si>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</si>
  <si>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</si>
  <si>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</si>
  <si>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</si>
  <si>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</si>
  <si>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</si>
  <si>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</si>
  <si>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</si>
  <si>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</si>
  <si>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</si>
  <si>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</si>
  <si>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</si>
  <si>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</si>
  <si>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</si>
  <si>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</si>
  <si>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</si>
  <si>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</si>
  <si>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</si>
  <si>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</si>
  <si>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</si>
  <si>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</si>
  <si>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</si>
  <si>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</si>
  <si>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</si>
  <si>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</si>
  <si>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</si>
  <si>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</si>
  <si>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</si>
  <si>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</si>
  <si>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</si>
  <si>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</si>
  <si>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</si>
  <si>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</si>
  <si>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</si>
  <si>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</si>
  <si>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</si>
  <si>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</si>
  <si>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</si>
  <si>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</si>
  <si>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</si>
  <si>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</si>
  <si>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</si>
  <si>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</si>
  <si>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</si>
  <si>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</si>
  <si>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</si>
  <si>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</si>
  <si>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</si>
  <si>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</si>
  <si>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</si>
  <si>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</si>
  <si>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</si>
  <si>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</si>
  <si>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</si>
  <si>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</si>
  <si>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</si>
  <si>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</si>
  <si>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</si>
  <si>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</si>
  <si>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</si>
  <si>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</si>
  <si>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</si>
  <si>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</si>
  <si>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</si>
  <si>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</si>
  <si>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</si>
  <si>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</si>
  <si>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</si>
  <si>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</si>
  <si>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</si>
  <si>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</si>
  <si>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</si>
  <si>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</si>
  <si>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</si>
  <si>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</si>
  <si>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</si>
  <si>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</si>
  <si>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</si>
  <si>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</si>
  <si>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</si>
  <si>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</si>
  <si>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</si>
  <si>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</si>
  <si>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</si>
  <si>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</si>
  <si>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</si>
  <si>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</si>
  <si>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</si>
  <si>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</si>
  <si>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</si>
  <si>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</si>
  <si>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</si>
  <si>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</si>
  <si>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</si>
  <si>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</si>
  <si>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</si>
  <si>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</si>
  <si>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</si>
  <si>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</si>
  <si>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</si>
  <si>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</si>
  <si>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</si>
  <si>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</si>
  <si>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</si>
  <si>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</si>
  <si>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</si>
  <si>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</si>
  <si>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</si>
  <si>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</si>
  <si>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</si>
  <si>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</si>
  <si>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</si>
  <si>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</si>
  <si>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</si>
  <si>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</si>
  <si>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</si>
  <si>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</si>
  <si>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</si>
  <si>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</si>
  <si>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</si>
  <si>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</si>
  <si>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</si>
  <si>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</si>
  <si>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</si>
  <si>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</si>
  <si>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</si>
  <si>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</si>
  <si>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</si>
  <si>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</si>
  <si>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</si>
  <si>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</si>
  <si>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</si>
  <si>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</si>
  <si>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</si>
  <si>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</si>
  <si>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</si>
  <si>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</si>
  <si>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</si>
  <si>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</si>
  <si>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</si>
  <si>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</si>
  <si>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</si>
  <si>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</si>
  <si>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</si>
  <si>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</si>
  <si>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</si>
  <si>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</si>
  <si>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</si>
  <si>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</si>
  <si>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</si>
  <si>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</si>
  <si>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</si>
  <si>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</si>
  <si>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</si>
  <si>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</si>
  <si>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</si>
  <si>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</si>
  <si>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</si>
  <si>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</si>
  <si>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</si>
  <si>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</si>
  <si>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</si>
  <si>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</si>
  <si>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</si>
  <si>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</si>
  <si>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</si>
  <si>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</si>
  <si>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</si>
  <si>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</si>
  <si>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</si>
  <si>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</si>
  <si>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</si>
  <si>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</si>
  <si>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</si>
  <si>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</si>
  <si>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</si>
  <si>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</si>
  <si>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</si>
  <si>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</si>
  <si>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</si>
  <si>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</si>
  <si>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</si>
  <si>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</si>
  <si>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</si>
  <si>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</si>
  <si>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</si>
  <si>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</si>
  <si>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</si>
  <si>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</si>
  <si>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</si>
  <si>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</si>
  <si>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</si>
  <si>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</si>
  <si>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</si>
  <si>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</si>
  <si>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</si>
  <si>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</si>
  <si>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</si>
  <si>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</si>
  <si>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</si>
  <si>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</si>
  <si>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</si>
  <si>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</si>
  <si>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</si>
  <si>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</si>
  <si>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</si>
  <si>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</si>
  <si>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</si>
  <si>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</si>
  <si>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</si>
  <si>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</si>
  <si>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</si>
  <si>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</si>
  <si>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</si>
  <si>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</si>
  <si>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</si>
  <si>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</si>
  <si>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</si>
  <si>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</si>
  <si>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</si>
  <si>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</si>
  <si>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</si>
  <si>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</si>
  <si>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</si>
  <si>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</si>
  <si>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</si>
  <si>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</si>
  <si>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</si>
  <si>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</si>
  <si>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</si>
  <si>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</si>
  <si>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</si>
  <si>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</si>
  <si>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</si>
  <si>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</si>
  <si>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</si>
  <si>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</si>
  <si>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</si>
  <si>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</si>
  <si>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</si>
  <si>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</si>
  <si>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</si>
  <si>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</si>
  <si>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</si>
  <si>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</si>
  <si>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</si>
  <si>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</si>
  <si>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OnlyFans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</si>
  <si>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</si>
  <si>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</si>
  <si>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</si>
  <si>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</si>
  <si>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</si>
  <si>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</si>
  <si>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</si>
  <si>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</si>
  <si>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</si>
  <si>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</si>
  <si>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</si>
  <si>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</si>
  <si>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</si>
  <si>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</si>
  <si>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</si>
  <si>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</si>
  <si>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</si>
  <si>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</si>
  <si>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</si>
  <si>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</si>
  <si>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</si>
  <si>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</si>
  <si>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</si>
  <si>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</si>
  <si>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</si>
  <si>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</si>
  <si>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</si>
  <si>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</si>
  <si>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</si>
  <si>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</si>
  <si>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</si>
  <si>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</si>
  <si>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</si>
  <si>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</si>
  <si>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</si>
  <si>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</si>
  <si>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</si>
  <si>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</si>
  <si>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</si>
  <si>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</si>
  <si>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</si>
  <si>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</si>
  <si>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</si>
  <si>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</si>
  <si>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</si>
  <si>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</si>
  <si>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</si>
  <si>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</si>
  <si>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</si>
  <si>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</si>
  <si>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</si>
  <si>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</si>
  <si>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</si>
  <si>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</si>
  <si>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</si>
  <si>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</si>
  <si>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</si>
  <si>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</si>
  <si>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</si>
  <si>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</si>
  <si>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</si>
  <si>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</si>
  <si>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</si>
  <si>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</si>
  <si>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</si>
  <si>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</si>
  <si>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</si>
  <si>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</si>
  <si>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</si>
  <si>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</si>
  <si>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</si>
  <si>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</si>
  <si>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</si>
  <si>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</si>
  <si>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</si>
  <si>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</si>
  <si>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</si>
  <si>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</si>
  <si>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</si>
  <si>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</si>
  <si>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Transfer from Cash App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</si>
  <si>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</si>
  <si>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</si>
  <si>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</si>
  <si>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</si>
  <si>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</si>
  <si>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</si>
  <si>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</si>
  <si>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</si>
  <si>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</si>
  <si>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</si>
  <si>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</si>
  <si>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</si>
  <si>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</si>
  <si>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</si>
  <si>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</si>
  <si>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</si>
  <si>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</si>
  <si>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</si>
  <si>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</si>
  <si>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</si>
  <si>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</si>
  <si>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</si>
  <si>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</si>
  <si>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</si>
  <si>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</si>
  <si>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</si>
  <si>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</si>
  <si>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</si>
  <si>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</si>
  <si>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</si>
  <si>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</si>
  <si>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</si>
  <si>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</si>
  <si>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</si>
  <si>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</si>
  <si>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</si>
  <si>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</si>
  <si>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</si>
  <si>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</si>
  <si>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</si>
  <si>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</si>
  <si>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</si>
  <si>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</si>
  <si>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</si>
  <si>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</si>
  <si>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</si>
  <si>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</si>
  <si>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</si>
  <si>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</si>
  <si>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</si>
  <si>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</si>
  <si>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</si>
  <si>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</si>
  <si>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</si>
  <si>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</si>
  <si>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</si>
  <si>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</si>
  <si>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</si>
  <si>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</si>
  <si>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</si>
  <si>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</si>
  <si>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</si>
  <si>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</si>
  <si>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</si>
  <si>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</si>
  <si>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</si>
  <si>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</si>
  <si>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</si>
  <si>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</si>
  <si>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</si>
  <si>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</si>
  <si>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</si>
  <si>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</si>
  <si>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</si>
  <si>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</si>
  <si>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</si>
  <si>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</si>
  <si>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</si>
  <si>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</si>
  <si>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</si>
  <si>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</si>
  <si>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</si>
  <si>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</si>
  <si>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</si>
  <si>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</si>
  <si>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</si>
  <si>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</si>
  <si>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</si>
  <si>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</si>
  <si>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</si>
  <si>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</si>
  <si>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</si>
  <si>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</si>
  <si>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</si>
  <si>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</si>
  <si>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</si>
  <si>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</si>
  <si>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</si>
  <si>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</si>
  <si>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</si>
  <si>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</si>
  <si>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</si>
  <si>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</si>
  <si>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</si>
  <si>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</si>
  <si>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</si>
  <si>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</si>
  <si>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</si>
  <si>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</si>
  <si>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</si>
  <si>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</si>
  <si>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</si>
  <si>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</si>
  <si>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</si>
  <si>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</si>
  <si>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</si>
  <si>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</si>
  <si>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</si>
  <si>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</si>
  <si>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</si>
  <si>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</si>
  <si>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</si>
  <si>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</si>
  <si>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</si>
  <si>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</si>
  <si>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</si>
  <si>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</si>
  <si>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</si>
  <si>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</si>
  <si>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</si>
  <si>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</si>
  <si>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</si>
  <si>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</si>
  <si>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</si>
  <si>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</si>
  <si>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</si>
  <si>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</si>
  <si>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</si>
  <si>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</si>
  <si>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</si>
  <si>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</si>
  <si>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</si>
  <si>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</si>
  <si>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</si>
  <si>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</si>
  <si>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</si>
  <si>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</si>
  <si>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</si>
  <si>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</si>
  <si>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</si>
  <si>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</si>
  <si>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</si>
  <si>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</si>
  <si>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</si>
  <si>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</si>
  <si>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</si>
  <si>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</si>
  <si>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</si>
  <si>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</si>
  <si>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</si>
  <si>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</si>
  <si>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</si>
  <si>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</si>
  <si>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</si>
  <si>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</si>
  <si>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</si>
  <si>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</si>
  <si>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</si>
  <si>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</si>
  <si>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</si>
  <si>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</si>
  <si>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</si>
  <si>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</si>
  <si>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</si>
  <si>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</si>
  <si>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</si>
  <si>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</si>
  <si>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</si>
  <si>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</si>
  <si>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</si>
  <si>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</si>
  <si>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</si>
  <si>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</si>
  <si>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</si>
  <si>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</si>
  <si>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</si>
  <si>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</si>
  <si>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</si>
  <si>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</si>
  <si>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</si>
  <si>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</si>
  <si>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</si>
  <si>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</si>
  <si>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</si>
  <si>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</si>
  <si>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</si>
  <si>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</si>
  <si>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</si>
  <si>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</si>
  <si>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</si>
  <si>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</si>
  <si>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</si>
  <si>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</si>
  <si>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</si>
  <si>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</si>
  <si>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</si>
  <si>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</si>
  <si>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</si>
  <si>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</si>
  <si>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</si>
  <si>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</si>
  <si>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</si>
  <si>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</si>
  <si>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</si>
  <si>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</si>
  <si>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</si>
  <si>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</si>
  <si>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</si>
  <si>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</si>
  <si>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</si>
  <si>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</si>
  <si>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</si>
  <si>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</si>
  <si>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</si>
  <si>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</si>
  <si>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</si>
  <si>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</si>
  <si>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</si>
  <si>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</si>
  <si>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</si>
  <si>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</si>
  <si>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</si>
  <si>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</si>
  <si>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</si>
  <si>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</si>
  <si>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</si>
  <si>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</si>
  <si>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</si>
  <si>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</si>
  <si>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</si>
  <si>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</si>
  <si>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</si>
  <si>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</si>
  <si>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</si>
  <si>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</si>
  <si>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</si>
  <si>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</si>
  <si>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</si>
  <si>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</si>
  <si>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</si>
  <si>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</si>
  <si>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</si>
  <si>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</si>
  <si>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</si>
  <si>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</si>
  <si>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</si>
  <si>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</si>
  <si>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</si>
  <si>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</si>
  <si>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</si>
  <si>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</si>
  <si>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</si>
  <si>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</si>
  <si>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</si>
  <si>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</si>
  <si>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</si>
  <si>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</si>
  <si>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</si>
  <si>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</si>
  <si>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</si>
  <si>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</si>
  <si>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</si>
  <si>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</si>
  <si>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</si>
  <si>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</si>
  <si>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</si>
  <si>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</si>
  <si>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</si>
  <si>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</si>
  <si>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</si>
  <si>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</si>
  <si>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</si>
  <si>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</si>
  <si>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</si>
  <si>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</si>
  <si>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</si>
  <si>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</si>
  <si>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</si>
  <si>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</si>
  <si>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</si>
  <si>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</si>
  <si>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</si>
  <si>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</si>
  <si>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</si>
  <si>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</si>
  <si>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</si>
  <si>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</si>
  <si>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</si>
  <si>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</si>
  <si>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</si>
  <si>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</si>
  <si>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</si>
  <si>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</si>
  <si>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</si>
  <si>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</si>
  <si>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</si>
  <si>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</si>
  <si>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</si>
  <si>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</si>
  <si>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</si>
  <si>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</si>
  <si>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</si>
  <si>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</si>
  <si>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</si>
  <si>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</si>
  <si>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</si>
  <si>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</si>
  <si>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</si>
  <si>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</si>
  <si>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</si>
  <si>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</si>
  <si>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</si>
  <si>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</si>
  <si>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</si>
  <si>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</si>
  <si>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</si>
  <si>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</si>
  <si>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</si>
  <si>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</si>
  <si>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</si>
  <si>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</si>
  <si>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</si>
  <si>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</si>
  <si>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</si>
  <si>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</si>
  <si>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</si>
  <si>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</si>
  <si>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</si>
  <si>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</si>
  <si>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</si>
  <si>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</si>
  <si>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</si>
  <si>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</si>
  <si>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</si>
  <si>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</si>
  <si>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</si>
  <si>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</si>
  <si>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</si>
  <si>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</si>
  <si>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</si>
  <si>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</si>
  <si>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</si>
  <si>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</si>
  <si>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</si>
  <si>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</si>
  <si>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</si>
  <si>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</si>
  <si>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</si>
  <si>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</si>
  <si>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</si>
  <si>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</si>
  <si>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</si>
  <si>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</si>
  <si>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</si>
  <si>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</si>
  <si>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</si>
  <si>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</si>
  <si>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</si>
  <si>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</si>
  <si>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</si>
  <si>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</si>
  <si>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</si>
  <si>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</si>
  <si>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</si>
  <si>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</si>
  <si>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</si>
  <si>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</si>
  <si>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</si>
  <si>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</si>
  <si>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</si>
  <si>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</si>
  <si>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</si>
  <si>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</si>
  <si>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</si>
  <si>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</si>
  <si>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</si>
  <si>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</si>
  <si>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</si>
  <si>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</si>
  <si>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</si>
  <si>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</si>
  <si>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</si>
  <si>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</si>
  <si>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</si>
  <si>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</si>
  <si>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</si>
  <si>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</si>
  <si>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</si>
  <si>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</si>
  <si>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</si>
  <si>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</si>
  <si>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</si>
  <si>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</si>
  <si>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</si>
  <si>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</si>
  <si>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</si>
  <si>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</si>
  <si>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</si>
  <si>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</si>
  <si>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</si>
  <si>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</si>
  <si>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</si>
  <si>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</si>
  <si>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</si>
  <si>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</si>
  <si>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</si>
  <si>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</si>
  <si>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</si>
  <si>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</si>
  <si>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</si>
  <si>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Only Fans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</si>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</sst>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13" fillId="0" borderId="47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48" xfId="0" applyNumberFormat="1" applyFont="1" applyBorder="1"/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13" sqref="E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792</v>
      </c>
      <c r="B1" t="s">
        <v>822</v>
      </c>
      <c r="C1" s="534" t="s">
        <v>846</v>
      </c>
    </row>
    <row r="2" spans="1:3" x14ac:dyDescent="0.3">
      <c r="A2" t="s">
        <v>106</v>
      </c>
      <c r="B2" t="s">
        <v>823</v>
      </c>
      <c r="C2" s="535">
        <v>1975.0252370000001</v>
      </c>
    </row>
    <row r="3" spans="1:3" x14ac:dyDescent="0.3">
      <c r="A3" t="s">
        <v>106</v>
      </c>
      <c r="B3" t="s">
        <v>824</v>
      </c>
      <c r="C3" s="535">
        <v>951.31528000000003</v>
      </c>
    </row>
    <row r="4" spans="1:3" x14ac:dyDescent="0.3">
      <c r="A4" t="s">
        <v>106</v>
      </c>
      <c r="B4" t="s">
        <v>825</v>
      </c>
      <c r="C4" s="535">
        <v>1353.018769</v>
      </c>
    </row>
    <row r="5" spans="1:3" x14ac:dyDescent="0.3">
      <c r="A5" t="s">
        <v>826</v>
      </c>
      <c r="B5" t="s">
        <v>823</v>
      </c>
      <c r="C5" s="535">
        <v>461.22561999999999</v>
      </c>
    </row>
    <row r="6" spans="1:3" x14ac:dyDescent="0.3">
      <c r="A6" t="s">
        <v>826</v>
      </c>
      <c r="B6" t="s">
        <v>824</v>
      </c>
      <c r="C6" s="535">
        <v>733.12704199999996</v>
      </c>
    </row>
    <row r="7" spans="1:3" x14ac:dyDescent="0.3">
      <c r="A7" t="s">
        <v>828</v>
      </c>
      <c r="B7" t="s">
        <v>827</v>
      </c>
      <c r="C7" s="535">
        <v>203.505</v>
      </c>
    </row>
    <row r="8" spans="1:3" x14ac:dyDescent="0.3">
      <c r="A8" t="s">
        <v>828</v>
      </c>
      <c r="B8" t="s">
        <v>829</v>
      </c>
      <c r="C8" s="535">
        <v>1217.0540000000001</v>
      </c>
    </row>
    <row r="9" spans="1:3" x14ac:dyDescent="0.3">
      <c r="A9" t="s">
        <v>828</v>
      </c>
      <c r="B9" t="s">
        <v>830</v>
      </c>
      <c r="C9" s="535">
        <v>138.60499999999999</v>
      </c>
    </row>
    <row r="10" spans="1:3" x14ac:dyDescent="0.3">
      <c r="A10" t="s">
        <v>831</v>
      </c>
      <c r="B10" t="s">
        <v>829</v>
      </c>
      <c r="C10" s="535">
        <v>677.71900000000005</v>
      </c>
    </row>
    <row r="11" spans="1:3" x14ac:dyDescent="0.3">
      <c r="A11" t="s">
        <v>54</v>
      </c>
      <c r="B11" t="s">
        <v>832</v>
      </c>
      <c r="C11" s="535">
        <v>50.346319999999999</v>
      </c>
    </row>
    <row r="12" spans="1:3" x14ac:dyDescent="0.3">
      <c r="A12" t="s">
        <v>54</v>
      </c>
      <c r="B12" t="s">
        <v>833</v>
      </c>
      <c r="C12" s="535">
        <v>32.164059999999999</v>
      </c>
    </row>
    <row r="13" spans="1:3" x14ac:dyDescent="0.3">
      <c r="A13" t="s">
        <v>54</v>
      </c>
      <c r="B13" t="s">
        <v>834</v>
      </c>
      <c r="C13" s="535">
        <v>224.54397</v>
      </c>
    </row>
    <row r="14" spans="1:3" x14ac:dyDescent="0.3">
      <c r="A14" t="s">
        <v>54</v>
      </c>
      <c r="B14" t="s">
        <v>835</v>
      </c>
      <c r="C14" s="535">
        <v>211.67348999999999</v>
      </c>
    </row>
    <row r="15" spans="1:3" x14ac:dyDescent="0.3">
      <c r="A15" t="s">
        <v>54</v>
      </c>
      <c r="B15" t="s">
        <v>836</v>
      </c>
      <c r="C15" s="535">
        <v>204.95385999999999</v>
      </c>
    </row>
    <row r="16" spans="1:3" x14ac:dyDescent="0.3">
      <c r="A16" t="s">
        <v>59</v>
      </c>
      <c r="B16" t="s">
        <v>837</v>
      </c>
      <c r="C16" s="535">
        <v>0.10882</v>
      </c>
    </row>
    <row r="17" spans="1:3" x14ac:dyDescent="0.3">
      <c r="A17" t="s">
        <v>59</v>
      </c>
      <c r="B17" t="s">
        <v>838</v>
      </c>
      <c r="C17" s="535">
        <v>1.6377699999999999</v>
      </c>
    </row>
    <row r="18" spans="1:3" x14ac:dyDescent="0.3">
      <c r="A18" t="s">
        <v>59</v>
      </c>
      <c r="B18" t="s">
        <v>839</v>
      </c>
      <c r="C18" s="535">
        <v>22.54139</v>
      </c>
    </row>
    <row r="19" spans="1:3" x14ac:dyDescent="0.3">
      <c r="A19" t="s">
        <v>59</v>
      </c>
      <c r="B19" t="s">
        <v>840</v>
      </c>
      <c r="C19" s="535">
        <v>5.2892619999999999</v>
      </c>
    </row>
    <row r="20" spans="1:3" x14ac:dyDescent="0.3">
      <c r="A20" t="s">
        <v>59</v>
      </c>
      <c r="B20" t="s">
        <v>841</v>
      </c>
      <c r="C20" s="535">
        <v>32.208689999999997</v>
      </c>
    </row>
    <row r="21" spans="1:3" x14ac:dyDescent="0.3">
      <c r="A21" t="s">
        <v>59</v>
      </c>
      <c r="B21" t="s">
        <v>842</v>
      </c>
      <c r="C21" s="535">
        <v>144.69972000000001</v>
      </c>
    </row>
    <row r="22" spans="1:3" x14ac:dyDescent="0.3">
      <c r="A22" t="s">
        <v>59</v>
      </c>
      <c r="B22" t="s">
        <v>843</v>
      </c>
      <c r="C22" s="535">
        <v>364.74335000000002</v>
      </c>
    </row>
    <row r="23" spans="1:3" x14ac:dyDescent="0.3">
      <c r="A23" s="532" t="s">
        <v>844</v>
      </c>
      <c r="B23" s="532" t="s">
        <v>832</v>
      </c>
      <c r="C23" s="535">
        <v>8.55701</v>
      </c>
    </row>
    <row r="24" spans="1:3" x14ac:dyDescent="0.3">
      <c r="A24" s="532" t="s">
        <v>844</v>
      </c>
      <c r="B24" s="532" t="s">
        <v>834</v>
      </c>
      <c r="C24" s="535">
        <v>25.439640000000001</v>
      </c>
    </row>
    <row r="25" spans="1:3" x14ac:dyDescent="0.3">
      <c r="A25" s="532" t="s">
        <v>844</v>
      </c>
      <c r="B25" s="532" t="s">
        <v>845</v>
      </c>
      <c r="C25" s="535">
        <v>29.35069</v>
      </c>
    </row>
    <row r="26" spans="1:3" x14ac:dyDescent="0.3">
      <c r="A26" s="532" t="s">
        <v>844</v>
      </c>
      <c r="B26" s="532" t="s">
        <v>835</v>
      </c>
      <c r="C26" s="535">
        <v>22.982579999999999</v>
      </c>
    </row>
    <row r="27" spans="1:3" x14ac:dyDescent="0.3">
      <c r="A27" s="532" t="s">
        <v>844</v>
      </c>
      <c r="B27" s="532" t="s">
        <v>836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H19" sqref="H1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0" t="s">
        <v>34</v>
      </c>
      <c r="B1" s="541"/>
      <c r="C1" s="542"/>
      <c r="E1" s="5" t="s">
        <v>35</v>
      </c>
      <c r="F1" s="6">
        <f ca="1">SUM($B$7,$B$19,$B$26,$B$31,$B$38)</f>
        <v>1690407.8299999998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46155</v>
      </c>
      <c r="E2" s="13" t="s">
        <v>40</v>
      </c>
      <c r="F2" s="16">
        <f>F14</f>
        <v>184935.56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1731293.1104999997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46155</v>
      </c>
      <c r="E3" s="21" t="s">
        <v>45</v>
      </c>
      <c r="F3" s="22">
        <f ca="1">F1-F2</f>
        <v>1505472.2699999998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1990987.0770749995</v>
      </c>
    </row>
    <row r="4" spans="1:18" ht="14.4" x14ac:dyDescent="0.3">
      <c r="A4" s="13" t="s">
        <v>49</v>
      </c>
      <c r="B4" s="14">
        <v>0</v>
      </c>
      <c r="C4" s="15">
        <f t="shared" ca="1" si="0"/>
        <v>46155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2289635.1386362491</v>
      </c>
    </row>
    <row r="5" spans="1:18" ht="14.4" x14ac:dyDescent="0.3">
      <c r="A5" s="13" t="s">
        <v>52</v>
      </c>
      <c r="B5" s="14">
        <f ca="1">'Checking Transaction Log'!G1</f>
        <v>5816.3799999999837</v>
      </c>
      <c r="C5" s="15">
        <f t="shared" ca="1" si="0"/>
        <v>46155</v>
      </c>
      <c r="E5" s="543" t="s">
        <v>53</v>
      </c>
      <c r="F5" s="541"/>
      <c r="G5" s="542"/>
      <c r="H5" s="17"/>
      <c r="J5" s="29" t="s">
        <v>54</v>
      </c>
      <c r="K5" s="30">
        <f>B10</f>
        <v>89587.18</v>
      </c>
      <c r="L5" s="20">
        <f ca="1">K5/F3</f>
        <v>5.9507691895248266E-2</v>
      </c>
      <c r="N5" s="5" t="s">
        <v>55</v>
      </c>
      <c r="O5" s="6"/>
      <c r="P5" s="11"/>
      <c r="Q5" s="23" t="s">
        <v>56</v>
      </c>
      <c r="R5" s="23">
        <f t="shared" ca="1" si="1"/>
        <v>2633080.4094316862</v>
      </c>
    </row>
    <row r="6" spans="1:18" ht="14.4" x14ac:dyDescent="0.3">
      <c r="A6" s="13" t="s">
        <v>57</v>
      </c>
      <c r="B6" s="14">
        <f>'Savings Transaction Log'!A3</f>
        <v>22679.47</v>
      </c>
      <c r="C6" s="15">
        <f t="shared" ca="1" si="0"/>
        <v>46155</v>
      </c>
      <c r="E6" s="31" t="s">
        <v>58</v>
      </c>
      <c r="F6" s="14">
        <v>136517.03</v>
      </c>
      <c r="G6" s="32">
        <v>46144</v>
      </c>
      <c r="H6" s="17"/>
      <c r="J6" s="18" t="s">
        <v>59</v>
      </c>
      <c r="K6" s="30">
        <f>B12</f>
        <v>18925</v>
      </c>
      <c r="L6" s="20">
        <f ca="1">K6/F3</f>
        <v>1.2570806103256889E-2</v>
      </c>
      <c r="N6" s="21" t="s">
        <v>60</v>
      </c>
      <c r="O6" s="22"/>
      <c r="P6" s="11"/>
      <c r="Q6" s="23" t="s">
        <v>61</v>
      </c>
      <c r="R6" s="23">
        <f t="shared" ca="1" si="1"/>
        <v>3028042.4708464388</v>
      </c>
    </row>
    <row r="7" spans="1:18" ht="14.4" x14ac:dyDescent="0.3">
      <c r="A7" s="21" t="s">
        <v>62</v>
      </c>
      <c r="B7" s="33">
        <f ca="1">SUM(B2:B6)</f>
        <v>28595.849999999984</v>
      </c>
      <c r="C7" s="34">
        <f ca="1">B7/F3</f>
        <v>1.8994604264613912E-2</v>
      </c>
      <c r="E7" s="569" t="s">
        <v>853</v>
      </c>
      <c r="F7" s="14">
        <v>18968</v>
      </c>
      <c r="G7" s="32">
        <v>46149</v>
      </c>
      <c r="H7" s="7"/>
      <c r="J7" s="18" t="s">
        <v>64</v>
      </c>
      <c r="K7" s="30">
        <f>IF((B3+B4+B6)&gt;10000,(B3+B4+B6-10000),0)</f>
        <v>12679.470000000001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3482248.8414734043</v>
      </c>
    </row>
    <row r="8" spans="1:18" ht="14.4" x14ac:dyDescent="0.3">
      <c r="B8" s="7"/>
      <c r="C8" s="37"/>
      <c r="E8" s="31" t="s">
        <v>859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121191.65</v>
      </c>
      <c r="L8" s="20">
        <f ca="1">K8/F3</f>
        <v>8.0500752099538844E-2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4004586.1676944145</v>
      </c>
    </row>
    <row r="9" spans="1:18" ht="14.4" x14ac:dyDescent="0.3">
      <c r="A9" s="540" t="s">
        <v>71</v>
      </c>
      <c r="B9" s="541"/>
      <c r="C9" s="542"/>
      <c r="E9" s="568" t="s">
        <v>858</v>
      </c>
      <c r="F9" s="566">
        <v>10040</v>
      </c>
      <c r="G9" s="567">
        <v>46149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4605274.0928485766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68" t="s">
        <v>854</v>
      </c>
      <c r="F10" s="566">
        <v>11965.33</v>
      </c>
      <c r="G10" s="567">
        <v>46149</v>
      </c>
      <c r="H10" s="17"/>
      <c r="I10" s="7"/>
      <c r="J10" s="18" t="s">
        <v>54</v>
      </c>
      <c r="K10" s="30">
        <f>(K8*K2)-K5</f>
        <v>1306.5574999999953</v>
      </c>
      <c r="L10" s="40">
        <f t="shared" ref="L10:L11" si="3">K10+K5</f>
        <v>90893.737499999988</v>
      </c>
      <c r="P10" s="11"/>
      <c r="Q10" s="23" t="s">
        <v>75</v>
      </c>
      <c r="R10" s="23">
        <f t="shared" ca="1" si="1"/>
        <v>5296065.2067758627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65" t="s">
        <v>855</v>
      </c>
      <c r="F11" s="566">
        <v>1440.63</v>
      </c>
      <c r="G11" s="567">
        <v>46149</v>
      </c>
      <c r="H11" s="17"/>
      <c r="I11" s="7"/>
      <c r="J11" s="43" t="s">
        <v>78</v>
      </c>
      <c r="K11" s="44">
        <f>(K8*K3)-K6</f>
        <v>11372.912499999999</v>
      </c>
      <c r="L11" s="45">
        <f t="shared" si="3"/>
        <v>30297.912499999999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6090474.9877922414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65" t="s">
        <v>856</v>
      </c>
      <c r="F12" s="566">
        <v>3944.13</v>
      </c>
      <c r="G12" s="567">
        <v>46149</v>
      </c>
      <c r="I12" s="7"/>
      <c r="J12" s="49"/>
      <c r="K12" s="25"/>
      <c r="L12" s="50">
        <f ca="1">L11/F3</f>
        <v>2.0125188024884711E-2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65" t="s">
        <v>857</v>
      </c>
      <c r="F13" s="566">
        <v>815.04</v>
      </c>
      <c r="G13" s="567">
        <v>46149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184935.56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6.759913286214167E-2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137108.02999999997</v>
      </c>
      <c r="I16" s="7"/>
      <c r="J16" s="18" t="s">
        <v>46</v>
      </c>
      <c r="K16" s="63">
        <f>B12</f>
        <v>18925</v>
      </c>
      <c r="L16" s="20">
        <f ca="1">K16/F3</f>
        <v>1.2570806103256889E-2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1454294.95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8.0169938965398549E-2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0.18927106568031468</v>
      </c>
      <c r="Q19" s="74" t="s">
        <v>97</v>
      </c>
    </row>
    <row r="20" spans="1:17" ht="14.4" x14ac:dyDescent="0.3">
      <c r="B20" s="7"/>
      <c r="C20" s="37"/>
      <c r="E20" s="56">
        <f ca="1">F3</f>
        <v>1505472.2699999998</v>
      </c>
      <c r="F20" s="44">
        <f ca="1">E20-E22</f>
        <v>90469.839999999851</v>
      </c>
      <c r="G20" s="34">
        <f ca="1">(E20-E22)/E22</f>
        <v>6.3936172886996281E-2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0.17623881936741922</v>
      </c>
      <c r="Q20" s="79" t="s">
        <v>101</v>
      </c>
    </row>
    <row r="21" spans="1:17" ht="15.75" customHeight="1" x14ac:dyDescent="0.3">
      <c r="A21" s="540" t="s">
        <v>102</v>
      </c>
      <c r="B21" s="541"/>
      <c r="C21" s="54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0.24726386500000008</v>
      </c>
      <c r="L21" s="11"/>
      <c r="N21" s="27" t="s">
        <v>104</v>
      </c>
      <c r="O21" s="51">
        <f>($B$10+$B$11)*0.25</f>
        <v>25442.154999999999</v>
      </c>
      <c r="P21" s="82">
        <f t="shared" si="4"/>
        <v>1.7494494497144474E-2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1665165.2451515147</v>
      </c>
      <c r="G22" s="34">
        <f ca="1">(F22-E22)/E22</f>
        <v>0.17679320533146697</v>
      </c>
      <c r="I22" s="7"/>
      <c r="J22" s="81">
        <v>3000000</v>
      </c>
      <c r="K22" s="50">
        <f ca="1">1-($E$20/J22)</f>
        <v>0.49817591000000006</v>
      </c>
      <c r="L22" s="11"/>
      <c r="N22" s="5" t="s">
        <v>108</v>
      </c>
      <c r="O22" s="72">
        <f>($B$22+$B$23)*0.3</f>
        <v>165153.57299999997</v>
      </c>
      <c r="P22" s="73">
        <f t="shared" si="4"/>
        <v>0.11356263940818881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0.62363193250000004</v>
      </c>
      <c r="L23" s="11"/>
      <c r="N23" s="13" t="s">
        <v>111</v>
      </c>
      <c r="O23" s="14">
        <f>($B$24+$B$25)*0.3</f>
        <v>153781.93499999997</v>
      </c>
      <c r="P23" s="78">
        <f t="shared" si="4"/>
        <v>0.10574329162045153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0.69890554599999999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1.7494494497144474E-2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28595.849999999984</v>
      </c>
      <c r="G25" s="77">
        <f ca="1">F25/SUM($F$25:$F$31)</f>
        <v>1.8645283551808212E-2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1.7494494497144474E-2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0.70616934046882185</v>
      </c>
      <c r="E26" s="80" t="s">
        <v>103</v>
      </c>
      <c r="F26" s="30">
        <f>(B11)</f>
        <v>12181.44</v>
      </c>
      <c r="G26" s="20">
        <f ca="1">F26/SUM($F$25:$F$31)</f>
        <v>7.942635133046886E-3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7.5708426272125873E-2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ca="1">F27/SUM($F$25:$F$31)</f>
        <v>5.8413314299343523E-2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7.0495527746967698E-2</v>
      </c>
      <c r="Q27" s="79" t="s">
        <v>101</v>
      </c>
    </row>
    <row r="28" spans="1:17" ht="15.75" customHeight="1" x14ac:dyDescent="0.3">
      <c r="A28" s="540" t="s">
        <v>115</v>
      </c>
      <c r="B28" s="541"/>
      <c r="C28" s="542"/>
      <c r="E28" s="80" t="s">
        <v>110</v>
      </c>
      <c r="F28" s="30">
        <f>B12</f>
        <v>18925</v>
      </c>
      <c r="G28" s="20">
        <f ca="1">F28/SUM($F$25:$F$31)</f>
        <v>1.2339622400382246E-2</v>
      </c>
      <c r="I28" s="7"/>
      <c r="J28" s="49"/>
      <c r="K28" s="25"/>
      <c r="L28" s="11"/>
      <c r="N28" s="13" t="s">
        <v>121</v>
      </c>
      <c r="O28" s="14">
        <f t="shared" ref="O28:O29" si="6">($B$10+$B$11)*0.1</f>
        <v>10176.862000000001</v>
      </c>
      <c r="P28" s="78">
        <f t="shared" si="4"/>
        <v>6.9977977988577907E-3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ca="1">F29/SUM($F$25:$F$31)</f>
        <v>0.6931825167404827</v>
      </c>
      <c r="H29" s="86"/>
      <c r="I29" s="7"/>
      <c r="J29" s="49"/>
      <c r="K29" s="25"/>
      <c r="L29" s="11"/>
      <c r="N29" s="27" t="s">
        <v>123</v>
      </c>
      <c r="O29" s="51">
        <f t="shared" si="6"/>
        <v>10176.862000000001</v>
      </c>
      <c r="P29" s="82">
        <f t="shared" si="4"/>
        <v>6.9977977988577907E-3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270482.96999999997</v>
      </c>
      <c r="G30" s="20">
        <f ca="1">F30/SUM($F$25:$F$31)</f>
        <v>0.17636236277590059</v>
      </c>
      <c r="H30" s="86"/>
      <c r="I30" s="7"/>
      <c r="J30" s="49"/>
      <c r="K30" s="25"/>
      <c r="L30" s="11"/>
      <c r="N30" s="5" t="s">
        <v>115</v>
      </c>
      <c r="O30" s="72">
        <f>B31-F6</f>
        <v>270482.96999999997</v>
      </c>
      <c r="P30" s="73">
        <f t="shared" si="4"/>
        <v>0.18598907326192668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0.17966652417981768</v>
      </c>
      <c r="E31" s="85" t="s">
        <v>118</v>
      </c>
      <c r="F31" s="44">
        <f>B38-F8-F7</f>
        <v>50786.600000000006</v>
      </c>
      <c r="G31" s="34">
        <f ca="1">F31/SUM($F$25:$F$31)</f>
        <v>3.3114265099035825E-2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3.4988988994288954E-3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1.3013178654027508E-2</v>
      </c>
      <c r="Q32" s="89" t="s">
        <v>59</v>
      </c>
    </row>
    <row r="33" spans="1:16" ht="15.75" customHeight="1" x14ac:dyDescent="0.3">
      <c r="A33" s="540" t="s">
        <v>118</v>
      </c>
      <c r="B33" s="541"/>
      <c r="C33" s="54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7">O35/$O$18</f>
        <v>0.38300437954487843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7"/>
        <v>0.2542949200229293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7"/>
        <v>0.16019954961680913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3.373466320970496E-2</v>
      </c>
      <c r="D38" s="86"/>
      <c r="E38" s="39"/>
      <c r="F38" s="11"/>
      <c r="G38" s="39"/>
      <c r="I38" s="7"/>
      <c r="N38" s="13" t="s">
        <v>115</v>
      </c>
      <c r="O38" s="14">
        <f>O30+O31</f>
        <v>275571.40099999995</v>
      </c>
      <c r="P38" s="20">
        <f t="shared" si="7"/>
        <v>0.18948797216135554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7"/>
        <v>1.3013178654027508E-2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8">SUM(O35:O39)</f>
        <v>1454294.9499999997</v>
      </c>
      <c r="P40" s="95">
        <f t="shared" si="8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>
      <selection activeCell="D20" sqref="D20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7" t="s">
        <v>36</v>
      </c>
      <c r="C1" s="546"/>
      <c r="D1" s="548" t="s">
        <v>140</v>
      </c>
      <c r="E1" s="542"/>
      <c r="G1" s="96"/>
      <c r="H1" s="545" t="s">
        <v>36</v>
      </c>
      <c r="I1" s="546"/>
      <c r="J1" s="544" t="s">
        <v>140</v>
      </c>
      <c r="K1" s="542"/>
      <c r="M1" s="96"/>
      <c r="N1" s="545" t="s">
        <v>36</v>
      </c>
      <c r="O1" s="546"/>
      <c r="P1" s="544" t="s">
        <v>140</v>
      </c>
      <c r="Q1" s="542"/>
      <c r="S1" s="96"/>
      <c r="T1" s="545" t="s">
        <v>36</v>
      </c>
      <c r="U1" s="546"/>
      <c r="V1" s="544" t="s">
        <v>140</v>
      </c>
      <c r="W1" s="54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68101.94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36609.089999999989</v>
      </c>
      <c r="K2" s="102">
        <f>J2/D2</f>
        <v>0.5375631002582304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24570.42</v>
      </c>
      <c r="Q2" s="102">
        <f>P2/D2</f>
        <v>0.36078884096400188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11434.009999999995</v>
      </c>
      <c r="W2" s="102">
        <f>V2/D2</f>
        <v>0.16789551075931161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0.52110600667176299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9.3357105539137342E-2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4748.8899999999994</v>
      </c>
      <c r="Q4" s="114">
        <f t="shared" ref="Q4:Q19" si="5">P4/$D$2</f>
        <v>6.973208105378495E-2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0.24795108626861431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25454.5</v>
      </c>
      <c r="E5" s="20">
        <f t="shared" si="1"/>
        <v>0.37377055631601686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7.6657287589751488E-2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5.5546435241051871E-2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3.6709673762597658E-3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6.1806021972354977E-2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6.9327834126311244E-2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3116.29</v>
      </c>
      <c r="Q6" s="102">
        <f t="shared" si="5"/>
        <v>4.5759195699858181E-2</v>
      </c>
      <c r="S6" s="98" t="s">
        <v>148</v>
      </c>
      <c r="T6" s="103"/>
      <c r="U6" s="100"/>
      <c r="V6" s="104">
        <f>'Budget Breakdown'!T16</f>
        <v>0</v>
      </c>
      <c r="W6" s="102">
        <f t="shared" si="7"/>
        <v>0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2950</v>
      </c>
      <c r="E7" s="34">
        <f t="shared" si="1"/>
        <v>4.3317415039865234E-2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3323.6100000000006</v>
      </c>
      <c r="K7" s="102">
        <f t="shared" si="3"/>
        <v>4.8803455525642886E-2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5.6162570405483309E-2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-5701.9400000000014</v>
      </c>
      <c r="W7" s="120">
        <f t="shared" si="7"/>
        <v>-8.3726542885562458E-2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2723.3599999999997</v>
      </c>
      <c r="K8" s="102">
        <f t="shared" si="3"/>
        <v>3.9989462855243178E-2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2.9724263361660477E-2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2.9367739010078126E-2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1.8864220314428633E-2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7667.9100000000008</v>
      </c>
      <c r="K10" s="102">
        <f t="shared" si="3"/>
        <v>0.11259458981638409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1.2165732723619914E-2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307.64999999999998</v>
      </c>
      <c r="K11" s="102">
        <f t="shared" si="3"/>
        <v>4.5174924532252678E-3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1.4683869505039063E-2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588.16999999999996</v>
      </c>
      <c r="Q12" s="102">
        <f t="shared" si="5"/>
        <v>8.6366115267788243E-3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1.0115130347241211E-2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9.9860591342919146E-3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6.5158202541660331E-3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7.283492951889476E-3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9.2050241153188873E-3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5.8891127036909659E-3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5.1958872243580726E-3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1.3041919216985595E-2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2.7259135349154513E-3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1.0513650565607969E-3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1.8642640723597595E-3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1.2261912068877919E-2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1.8742491036231861E-2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0</v>
      </c>
      <c r="K21" s="102">
        <f t="shared" si="3"/>
        <v>0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3.9934251505904239E-3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2.7259135349154513E-3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1.8642640723597595E-3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49" t="s">
        <v>151</v>
      </c>
      <c r="B1" s="550"/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27" sqref="G27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1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/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/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/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/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0</v>
      </c>
      <c r="G6" s="218">
        <f t="shared" si="0"/>
        <v>-16606.55292099333</v>
      </c>
      <c r="H6" s="219">
        <f t="shared" si="1"/>
        <v>-1</v>
      </c>
      <c r="I6" s="209"/>
      <c r="J6" s="220">
        <f t="shared" ref="J6:K6" si="11">SUM(O24,E24,J24)</f>
        <v>13000</v>
      </c>
      <c r="K6" s="221">
        <f t="shared" si="11"/>
        <v>4461.5800000000008</v>
      </c>
      <c r="L6" s="222">
        <f t="shared" si="3"/>
        <v>8538.4199999999983</v>
      </c>
      <c r="M6" s="223">
        <f t="shared" si="4"/>
        <v>-0.65680153846153833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-4511.5800000000008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 t="shared" ref="E16:G16" si="19">SUM(E2:E5)</f>
        <v>69189.99518897332</v>
      </c>
      <c r="F16" s="216">
        <f t="shared" si="19"/>
        <v>68101.94</v>
      </c>
      <c r="G16" s="216">
        <f t="shared" si="19"/>
        <v>-1088.0551889733215</v>
      </c>
      <c r="H16" s="219">
        <f>((SUM(F16))-SUM(E16))/SUM(E16)</f>
        <v>-1.5725614462056201E-2</v>
      </c>
      <c r="I16" s="209"/>
      <c r="J16" s="220">
        <f t="shared" ref="J16:L16" si="20">SUM(J2:J5)</f>
        <v>52000</v>
      </c>
      <c r="K16" s="220">
        <f t="shared" si="20"/>
        <v>51015.99</v>
      </c>
      <c r="L16" s="220">
        <f t="shared" si="20"/>
        <v>984.01000000000022</v>
      </c>
      <c r="M16" s="223">
        <f>((K16-SUM(J16))/SUM(J16))</f>
        <v>-1.8923269230769271E-2</v>
      </c>
      <c r="N16" s="209"/>
      <c r="O16" s="224">
        <f t="shared" ref="O16:Q16" si="21">SUM(O2:O5)</f>
        <v>17189.99518897332</v>
      </c>
      <c r="P16" s="224">
        <f t="shared" si="21"/>
        <v>17085.949999999997</v>
      </c>
      <c r="Q16" s="224">
        <f t="shared" si="21"/>
        <v>-104.04518897332082</v>
      </c>
      <c r="R16" s="229">
        <f>((P16-SUM(O16))/SUM(O16))</f>
        <v>-6.0526595749173821E-3</v>
      </c>
      <c r="S16" s="209"/>
      <c r="T16" s="209">
        <f>F16-K16-P16</f>
        <v>0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22">E20-F20</f>
        <v>380.96000000000004</v>
      </c>
      <c r="H20" s="244">
        <f t="shared" ref="H20:H31" si="23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4">J20-K20</f>
        <v>224.31999999999971</v>
      </c>
      <c r="M20" s="248">
        <f t="shared" ref="M20:M31" si="25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6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22"/>
        <v>269.52000000000044</v>
      </c>
      <c r="H21" s="244">
        <f t="shared" si="23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4"/>
        <v>-70.230000000000473</v>
      </c>
      <c r="M21" s="248">
        <f t="shared" si="25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6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22"/>
        <v>-244.89000000000033</v>
      </c>
      <c r="H22" s="244">
        <f t="shared" si="23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4"/>
        <v>633.18000000000029</v>
      </c>
      <c r="M22" s="248">
        <f t="shared" si="25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6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22"/>
        <v>688.80999999999949</v>
      </c>
      <c r="H23" s="244">
        <f t="shared" si="23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4"/>
        <v>-897.65999999999985</v>
      </c>
      <c r="M23" s="248">
        <f t="shared" si="25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6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22"/>
        <v>2955.9599999999996</v>
      </c>
      <c r="H24" s="244">
        <f t="shared" si="23"/>
        <v>-0.56845384615384609</v>
      </c>
      <c r="I24" s="209"/>
      <c r="J24" s="245">
        <f>SUM('Proposed Budget'!$D$5:$D$12)</f>
        <v>5800</v>
      </c>
      <c r="K24" s="246">
        <f>SUM('Monthly Breakdown'!Q5:Q12)</f>
        <v>2217.5400000000004</v>
      </c>
      <c r="L24" s="247">
        <f t="shared" si="24"/>
        <v>3582.4599999999996</v>
      </c>
      <c r="M24" s="248">
        <f t="shared" si="25"/>
        <v>-0.61766551724137919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6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22"/>
        <v>5200</v>
      </c>
      <c r="H25" s="244">
        <f t="shared" si="23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4"/>
        <v>5800</v>
      </c>
      <c r="M25" s="248">
        <f t="shared" si="25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6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22"/>
        <v>5200</v>
      </c>
      <c r="H26" s="244">
        <f t="shared" si="23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4"/>
        <v>5800</v>
      </c>
      <c r="M26" s="248">
        <f t="shared" si="25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6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22"/>
        <v>5200</v>
      </c>
      <c r="H27" s="244">
        <f t="shared" si="23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4"/>
        <v>5800</v>
      </c>
      <c r="M27" s="248">
        <f t="shared" si="25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6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22"/>
        <v>5200</v>
      </c>
      <c r="H28" s="244">
        <f t="shared" si="23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4"/>
        <v>5800</v>
      </c>
      <c r="M28" s="248">
        <f t="shared" si="25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6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22"/>
        <v>5200</v>
      </c>
      <c r="H29" s="244">
        <f t="shared" si="23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4"/>
        <v>5800</v>
      </c>
      <c r="M29" s="248">
        <f t="shared" si="25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6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22"/>
        <v>5200</v>
      </c>
      <c r="H30" s="244">
        <f t="shared" si="23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4"/>
        <v>5800</v>
      </c>
      <c r="M30" s="248">
        <f t="shared" si="25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6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22"/>
        <v>5200</v>
      </c>
      <c r="H31" s="244">
        <f t="shared" si="23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4"/>
        <v>5800</v>
      </c>
      <c r="M31" s="248">
        <f t="shared" si="25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6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 t="shared" ref="E34:G34" si="27">SUM(E20:E23)</f>
        <v>20800</v>
      </c>
      <c r="F34" s="241">
        <f t="shared" si="27"/>
        <v>19705.599999999999</v>
      </c>
      <c r="G34" s="241">
        <f t="shared" si="27"/>
        <v>1094.3999999999996</v>
      </c>
      <c r="H34" s="244">
        <f>((F34-SUM(E34)))/SUM(E34)</f>
        <v>-5.2615384615384689E-2</v>
      </c>
      <c r="I34" s="209"/>
      <c r="J34" s="245">
        <f t="shared" ref="J34:L34" si="28">SUM(J20:J23)</f>
        <v>23200</v>
      </c>
      <c r="K34" s="245">
        <f t="shared" si="28"/>
        <v>23310.39</v>
      </c>
      <c r="L34" s="245">
        <f t="shared" si="28"/>
        <v>-110.39000000000033</v>
      </c>
      <c r="M34" s="248">
        <f>((K34-SUM(J34))/SUM(J34))</f>
        <v>4.7581896551723889E-3</v>
      </c>
      <c r="N34" s="209"/>
      <c r="O34" s="249">
        <f t="shared" ref="O34:Q34" si="29">SUM(O20:O31)</f>
        <v>24000</v>
      </c>
      <c r="P34" s="249">
        <f t="shared" si="29"/>
        <v>8000</v>
      </c>
      <c r="Q34" s="249">
        <f t="shared" si="29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51" t="s">
        <v>261</v>
      </c>
      <c r="B3" s="537"/>
      <c r="C3" s="277" t="s">
        <v>156</v>
      </c>
      <c r="D3" s="278"/>
      <c r="E3" s="279">
        <f t="shared" ref="E3:F3" si="0">SUM(E5:E46)</f>
        <v>72613.51999999999</v>
      </c>
      <c r="F3" s="279">
        <f t="shared" si="0"/>
        <v>166.79402063998816</v>
      </c>
      <c r="G3" s="280">
        <f>1-((E3/SUM(E3:F3)))</f>
        <v>2.2917463724145826E-3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4511.58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51" t="s">
        <v>262</v>
      </c>
      <c r="B4" s="552"/>
      <c r="C4" s="537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1203.0902590909093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1094.4032863636362</v>
      </c>
      <c r="E6" s="300">
        <f t="shared" ref="E6:E12" si="16">Q6+S6+U6+W6+Y6+AA6+AC6+AE6+I6+K6+M6+O6</f>
        <v>4748.8899999999994</v>
      </c>
      <c r="F6" s="300">
        <f t="shared" si="2"/>
        <v>609.23000000000059</v>
      </c>
      <c r="G6" s="280">
        <f t="shared" si="3"/>
        <v>0.11370219405313808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558.12000000000012</v>
      </c>
      <c r="R6" s="281">
        <f t="shared" si="8"/>
        <v>641.87999999999988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135.54644999999999</v>
      </c>
      <c r="E7" s="300">
        <f t="shared" si="16"/>
        <v>588.16999999999996</v>
      </c>
      <c r="F7" s="300">
        <f t="shared" si="2"/>
        <v>99.54000000000002</v>
      </c>
      <c r="G7" s="280">
        <f t="shared" si="3"/>
        <v>0.1447412426749648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87.710000000000008</v>
      </c>
      <c r="R7" s="281">
        <f t="shared" si="8"/>
        <v>62.289999999999992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627.61069090909086</v>
      </c>
      <c r="E8" s="300">
        <f t="shared" si="16"/>
        <v>2723.3599999999997</v>
      </c>
      <c r="F8" s="300">
        <f t="shared" si="2"/>
        <v>-1.9300000000000637</v>
      </c>
      <c r="G8" s="280">
        <f t="shared" si="3"/>
        <v>-7.0918597943014916E-4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321.43</v>
      </c>
      <c r="R8" s="281">
        <f t="shared" si="8"/>
        <v>278.57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871.76806363636376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765.94103181818195</v>
      </c>
      <c r="E10" s="300">
        <f t="shared" si="16"/>
        <v>3323.6100000000006</v>
      </c>
      <c r="F10" s="300">
        <f t="shared" si="2"/>
        <v>520.62999999999977</v>
      </c>
      <c r="G10" s="280">
        <f t="shared" si="3"/>
        <v>0.13543119056042274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244.24</v>
      </c>
      <c r="R10" s="281">
        <f t="shared" si="8"/>
        <v>655.76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466.50452727272739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718.16319545454553</v>
      </c>
      <c r="E12" s="300">
        <f t="shared" si="16"/>
        <v>3116.29</v>
      </c>
      <c r="F12" s="300">
        <f t="shared" si="2"/>
        <v>-157.63000000000011</v>
      </c>
      <c r="G12" s="280">
        <f t="shared" si="3"/>
        <v>-5.3277497245374672E-2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158.66000000000003</v>
      </c>
      <c r="R12" s="281">
        <f t="shared" si="8"/>
        <v>541.33999999999992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1465.1839090909089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16.500545454545453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296.06265000000002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190.93389545454545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158.75091818181821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156.72522272727272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144.46734545454547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192.44337272727273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204.68511818181821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460.90909090909093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230.45454545454547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92.426100000000005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114.31006363636365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1088.058872727273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102.2619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81.546340909090915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62.67441818181819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322.63636363636363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294.9818181818182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23.045454545454547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23.045454545454547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41.481818181818184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368.72727272727275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345.68181818181819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92.181818181818187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78.354545454545459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212.01818181818183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41.481818181818184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57.613636363636367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3891.4439318181817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8178.4469590909102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5866.1052272727275</v>
      </c>
      <c r="E50" s="279">
        <f t="shared" si="66"/>
        <v>25454.5</v>
      </c>
      <c r="F50" s="279">
        <f>E50-('Proposed Budget'!J44*14)</f>
        <v>-13238.469069999992</v>
      </c>
      <c r="G50" s="257">
        <f t="shared" si="67"/>
        <v>-0.34214146363516562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0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970.00853181818195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679.84090909090912</v>
      </c>
      <c r="E52" s="279">
        <f t="shared" si="66"/>
        <v>2950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68101.94</v>
      </c>
      <c r="F54" s="308">
        <f>F49+F50+E52</f>
        <v>-39169.707113619981</v>
      </c>
      <c r="G54" s="257">
        <f>(E54/(E54-F54))-1</f>
        <v>-0.36514501424716828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0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35"/>
  <sheetViews>
    <sheetView tabSelected="1" workbookViewId="0">
      <pane ySplit="4" topLeftCell="A5" activePane="bottomLeft" state="frozen"/>
      <selection pane="bottomLeft" activeCell="D20" sqref="D2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36" t="s">
        <v>261</v>
      </c>
      <c r="B1" s="537"/>
      <c r="C1" s="309" t="s">
        <v>268</v>
      </c>
      <c r="D1" s="310" t="s">
        <v>269</v>
      </c>
      <c r="E1" s="538" t="s">
        <v>270</v>
      </c>
      <c r="F1" s="537"/>
      <c r="G1" s="311">
        <f t="array" aca="1" ref="G1" ca="1">(SUM(INDIRECT("g5:g5")))+J2+L2+N2+P2-R2+T2-G838</f>
        <v>5816.3799999999837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39" t="s">
        <v>39</v>
      </c>
      <c r="R1" s="537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38" t="s">
        <v>39</v>
      </c>
      <c r="F2" s="537"/>
      <c r="G2" s="311">
        <f>R2</f>
        <v>100</v>
      </c>
      <c r="H2" s="312"/>
      <c r="I2" s="325" t="s">
        <v>275</v>
      </c>
      <c r="J2" s="314">
        <f>SUMIFS(E:E,I:I,"1")</f>
        <v>4060.16</v>
      </c>
      <c r="K2" s="315" t="s">
        <v>276</v>
      </c>
      <c r="L2" s="316">
        <f>(SUMIFS(E:E,I:I,"2"))</f>
        <v>1277.21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38" t="s">
        <v>280</v>
      </c>
      <c r="F3" s="537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294</v>
      </c>
      <c r="B5" s="341">
        <v>19</v>
      </c>
      <c r="C5" s="309">
        <v>46154</v>
      </c>
      <c r="D5" s="310" t="s">
        <v>191</v>
      </c>
      <c r="E5" s="533">
        <v>200</v>
      </c>
      <c r="F5" s="533"/>
      <c r="G5" s="344">
        <f t="shared" ref="G5:G41" si="0">G6-E5+F5</f>
        <v>579.00999999998419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289</v>
      </c>
      <c r="B6" s="341">
        <v>6</v>
      </c>
      <c r="C6" s="309">
        <v>46154</v>
      </c>
      <c r="D6" s="310" t="s">
        <v>456</v>
      </c>
      <c r="E6" s="533">
        <v>-0.06</v>
      </c>
      <c r="F6" s="533"/>
      <c r="G6" s="344">
        <f t="shared" si="0"/>
        <v>779.00999999998419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3</v>
      </c>
      <c r="C7" s="309">
        <v>46153</v>
      </c>
      <c r="D7" s="310" t="s">
        <v>296</v>
      </c>
      <c r="E7" s="533">
        <v>4.79</v>
      </c>
      <c r="F7" s="533"/>
      <c r="G7" s="344">
        <f t="shared" si="0"/>
        <v>778.94999999998424</v>
      </c>
      <c r="H7" s="345"/>
      <c r="I7" s="346">
        <v>1</v>
      </c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4</v>
      </c>
      <c r="C8" s="309">
        <v>46153</v>
      </c>
      <c r="D8" s="310" t="s">
        <v>296</v>
      </c>
      <c r="E8" s="533">
        <v>66.59</v>
      </c>
      <c r="F8" s="533"/>
      <c r="G8" s="344">
        <f t="shared" si="0"/>
        <v>783.73999999998421</v>
      </c>
      <c r="H8" s="345"/>
      <c r="I8" s="346">
        <v>1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/>
      <c r="B9" s="341"/>
      <c r="C9" s="309">
        <v>46153</v>
      </c>
      <c r="D9" s="310" t="s">
        <v>861</v>
      </c>
      <c r="E9" s="533">
        <v>-51.06</v>
      </c>
      <c r="F9" s="533"/>
      <c r="G9" s="344">
        <f t="shared" si="0"/>
        <v>850.32999999998424</v>
      </c>
      <c r="H9" s="345"/>
      <c r="I9" s="346">
        <v>1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294</v>
      </c>
      <c r="B10" s="341">
        <v>22</v>
      </c>
      <c r="C10" s="309">
        <v>46153</v>
      </c>
      <c r="D10" s="310" t="s">
        <v>356</v>
      </c>
      <c r="E10" s="533">
        <v>21.29</v>
      </c>
      <c r="F10" s="533"/>
      <c r="G10" s="344">
        <f t="shared" si="0"/>
        <v>799.26999999998429</v>
      </c>
      <c r="H10" s="345"/>
      <c r="I10" s="346">
        <v>1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8</v>
      </c>
      <c r="C11" s="309">
        <v>46152</v>
      </c>
      <c r="D11" s="310" t="s">
        <v>321</v>
      </c>
      <c r="E11" s="533">
        <v>59.25</v>
      </c>
      <c r="F11" s="533"/>
      <c r="G11" s="344">
        <f t="shared" si="0"/>
        <v>820.55999999998426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1</v>
      </c>
      <c r="C12" s="309">
        <v>46152</v>
      </c>
      <c r="D12" s="310" t="s">
        <v>304</v>
      </c>
      <c r="E12" s="533">
        <v>145.94999999999999</v>
      </c>
      <c r="F12" s="533"/>
      <c r="G12" s="344">
        <f t="shared" si="0"/>
        <v>879.80999999998426</v>
      </c>
      <c r="H12" s="345"/>
      <c r="I12" s="346">
        <v>2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1</v>
      </c>
      <c r="C13" s="309">
        <v>46152</v>
      </c>
      <c r="D13" s="310" t="s">
        <v>312</v>
      </c>
      <c r="E13" s="533">
        <v>131.9</v>
      </c>
      <c r="F13" s="533"/>
      <c r="G13" s="344">
        <f t="shared" si="0"/>
        <v>1025.7599999999843</v>
      </c>
      <c r="H13" s="345"/>
      <c r="I13" s="346">
        <v>2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2</v>
      </c>
      <c r="C14" s="309">
        <v>46152</v>
      </c>
      <c r="D14" s="310" t="s">
        <v>869</v>
      </c>
      <c r="E14" s="533">
        <v>96.46</v>
      </c>
      <c r="F14" s="533"/>
      <c r="G14" s="344">
        <f t="shared" si="0"/>
        <v>1157.6599999999844</v>
      </c>
      <c r="H14" s="345"/>
      <c r="I14" s="346">
        <v>2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7</v>
      </c>
      <c r="C15" s="309">
        <v>46152</v>
      </c>
      <c r="D15" s="310" t="s">
        <v>870</v>
      </c>
      <c r="E15" s="533">
        <v>162</v>
      </c>
      <c r="F15" s="533"/>
      <c r="G15" s="344">
        <f t="shared" si="0"/>
        <v>1254.1199999999844</v>
      </c>
      <c r="H15" s="345"/>
      <c r="I15" s="346">
        <v>2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3</v>
      </c>
      <c r="C16" s="309">
        <v>46152</v>
      </c>
      <c r="D16" s="310" t="s">
        <v>352</v>
      </c>
      <c r="E16" s="533">
        <v>25</v>
      </c>
      <c r="F16" s="533"/>
      <c r="G16" s="344">
        <f t="shared" si="0"/>
        <v>1416.1199999999844</v>
      </c>
      <c r="H16" s="345"/>
      <c r="I16" s="346">
        <v>2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2</v>
      </c>
      <c r="C17" s="309">
        <v>46151</v>
      </c>
      <c r="D17" s="310" t="s">
        <v>871</v>
      </c>
      <c r="E17" s="533">
        <v>35.83</v>
      </c>
      <c r="F17" s="533"/>
      <c r="G17" s="344">
        <f t="shared" si="0"/>
        <v>1441.1199999999844</v>
      </c>
      <c r="H17" s="345"/>
      <c r="I17" s="346">
        <v>2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4</v>
      </c>
      <c r="C18" s="309">
        <v>46151</v>
      </c>
      <c r="D18" s="310" t="s">
        <v>311</v>
      </c>
      <c r="E18" s="533">
        <v>50.58</v>
      </c>
      <c r="F18" s="533"/>
      <c r="G18" s="344">
        <f t="shared" si="0"/>
        <v>1476.9499999999844</v>
      </c>
      <c r="H18" s="345"/>
      <c r="I18" s="346">
        <v>2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2</v>
      </c>
      <c r="C19" s="309">
        <v>46151</v>
      </c>
      <c r="D19" s="310" t="s">
        <v>872</v>
      </c>
      <c r="E19" s="533">
        <v>20.65</v>
      </c>
      <c r="F19" s="533"/>
      <c r="G19" s="344">
        <f t="shared" si="0"/>
        <v>1527.5299999999843</v>
      </c>
      <c r="H19" s="345"/>
      <c r="I19" s="346">
        <v>2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8</v>
      </c>
      <c r="C20" s="309">
        <v>46151</v>
      </c>
      <c r="D20" s="310" t="s">
        <v>321</v>
      </c>
      <c r="E20" s="533">
        <v>38.770000000000003</v>
      </c>
      <c r="F20" s="533"/>
      <c r="G20" s="344">
        <f t="shared" si="0"/>
        <v>1548.1799999999844</v>
      </c>
      <c r="H20" s="345"/>
      <c r="I20" s="346">
        <v>1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/>
      <c r="B21" s="341"/>
      <c r="C21" s="309">
        <v>46151</v>
      </c>
      <c r="D21" s="310" t="s">
        <v>861</v>
      </c>
      <c r="E21" s="533">
        <v>383.63</v>
      </c>
      <c r="F21" s="533"/>
      <c r="G21" s="344">
        <f t="shared" si="0"/>
        <v>1586.9499999999844</v>
      </c>
      <c r="H21" s="345"/>
      <c r="I21" s="346">
        <v>1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5</v>
      </c>
      <c r="C22" s="309">
        <v>46151</v>
      </c>
      <c r="D22" s="310" t="s">
        <v>865</v>
      </c>
      <c r="E22" s="533">
        <v>10.68</v>
      </c>
      <c r="F22" s="533"/>
      <c r="G22" s="344">
        <f t="shared" si="0"/>
        <v>1970.5799999999842</v>
      </c>
      <c r="H22" s="345"/>
      <c r="I22" s="346">
        <v>1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3</v>
      </c>
      <c r="C23" s="309">
        <v>46151</v>
      </c>
      <c r="D23" s="310" t="s">
        <v>352</v>
      </c>
      <c r="E23" s="533">
        <v>9.35</v>
      </c>
      <c r="F23" s="533"/>
      <c r="G23" s="344">
        <f t="shared" si="0"/>
        <v>1981.2599999999843</v>
      </c>
      <c r="H23" s="345"/>
      <c r="I23" s="346">
        <v>1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/>
      <c r="B24" s="341"/>
      <c r="C24" s="309">
        <v>46151</v>
      </c>
      <c r="D24" s="310" t="s">
        <v>335</v>
      </c>
      <c r="E24" s="533">
        <v>-150.9</v>
      </c>
      <c r="F24" s="533"/>
      <c r="G24" s="344">
        <f t="shared" si="0"/>
        <v>1990.6099999999842</v>
      </c>
      <c r="H24" s="345"/>
      <c r="I24" s="346">
        <v>1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/>
      <c r="B25" s="341"/>
      <c r="C25" s="309">
        <v>46151</v>
      </c>
      <c r="D25" s="310" t="s">
        <v>866</v>
      </c>
      <c r="E25" s="533">
        <v>557.9</v>
      </c>
      <c r="F25" s="533"/>
      <c r="G25" s="344">
        <f t="shared" si="0"/>
        <v>1839.7099999999841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294</v>
      </c>
      <c r="B26" s="341">
        <v>18</v>
      </c>
      <c r="C26" s="309">
        <v>46150</v>
      </c>
      <c r="D26" s="310" t="s">
        <v>366</v>
      </c>
      <c r="E26" s="533">
        <v>400</v>
      </c>
      <c r="F26" s="533"/>
      <c r="G26" s="344">
        <f t="shared" si="0"/>
        <v>2397.6099999999842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/>
      <c r="B27" s="341"/>
      <c r="C27" s="309">
        <v>46150</v>
      </c>
      <c r="D27" s="310" t="s">
        <v>860</v>
      </c>
      <c r="E27" s="533">
        <v>200</v>
      </c>
      <c r="F27" s="533"/>
      <c r="G27" s="344">
        <f t="shared" si="0"/>
        <v>2797.6099999999842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2</v>
      </c>
      <c r="C28" s="309">
        <v>46150</v>
      </c>
      <c r="D28" s="310" t="s">
        <v>488</v>
      </c>
      <c r="E28" s="533">
        <v>52.78</v>
      </c>
      <c r="F28" s="533"/>
      <c r="G28" s="344">
        <f t="shared" si="0"/>
        <v>2997.6099999999842</v>
      </c>
      <c r="H28" s="345"/>
      <c r="I28" s="346">
        <v>1</v>
      </c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/>
      <c r="B29" s="341"/>
      <c r="C29" s="309">
        <v>46150</v>
      </c>
      <c r="D29" s="310" t="s">
        <v>867</v>
      </c>
      <c r="E29" s="533">
        <v>137.07</v>
      </c>
      <c r="F29" s="533"/>
      <c r="G29" s="344">
        <f t="shared" si="0"/>
        <v>3050.3899999999844</v>
      </c>
      <c r="H29" s="345"/>
      <c r="I29" s="346">
        <v>1</v>
      </c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2</v>
      </c>
      <c r="C30" s="309">
        <v>46150</v>
      </c>
      <c r="D30" s="310" t="s">
        <v>362</v>
      </c>
      <c r="E30" s="533">
        <v>17.440000000000001</v>
      </c>
      <c r="F30" s="533"/>
      <c r="G30" s="344">
        <f t="shared" si="0"/>
        <v>3187.4599999999846</v>
      </c>
      <c r="H30" s="345"/>
      <c r="I30" s="346">
        <v>1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/>
      <c r="B31" s="341"/>
      <c r="C31" s="309">
        <v>46150</v>
      </c>
      <c r="D31" s="310" t="s">
        <v>868</v>
      </c>
      <c r="E31" s="533">
        <v>359.81</v>
      </c>
      <c r="F31" s="533"/>
      <c r="G31" s="344">
        <f t="shared" si="0"/>
        <v>3204.8999999999846</v>
      </c>
      <c r="H31" s="345"/>
      <c r="I31" s="346">
        <v>1</v>
      </c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6</v>
      </c>
      <c r="C32" s="309">
        <v>46149</v>
      </c>
      <c r="D32" s="310" t="s">
        <v>864</v>
      </c>
      <c r="E32" s="533">
        <v>23.7</v>
      </c>
      <c r="F32" s="533"/>
      <c r="G32" s="344">
        <f t="shared" si="0"/>
        <v>3564.7099999999846</v>
      </c>
      <c r="H32" s="345"/>
      <c r="I32" s="346">
        <v>2</v>
      </c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2</v>
      </c>
      <c r="C33" s="309">
        <v>46149</v>
      </c>
      <c r="D33" s="310" t="s">
        <v>376</v>
      </c>
      <c r="E33" s="533">
        <v>13.43</v>
      </c>
      <c r="F33" s="533"/>
      <c r="G33" s="344">
        <f t="shared" si="0"/>
        <v>3588.4099999999844</v>
      </c>
      <c r="H33" s="345"/>
      <c r="I33" s="346">
        <v>2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294</v>
      </c>
      <c r="B34" s="341">
        <v>13</v>
      </c>
      <c r="C34" s="309">
        <v>46149</v>
      </c>
      <c r="D34" s="310" t="s">
        <v>182</v>
      </c>
      <c r="E34" s="533">
        <v>122.18</v>
      </c>
      <c r="F34" s="533"/>
      <c r="G34" s="344">
        <f t="shared" si="0"/>
        <v>3601.8399999999842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339</v>
      </c>
      <c r="B35" s="341" t="s">
        <v>339</v>
      </c>
      <c r="C35" s="309">
        <v>46149</v>
      </c>
      <c r="D35" s="310" t="s">
        <v>457</v>
      </c>
      <c r="E35" s="533">
        <v>43.62</v>
      </c>
      <c r="F35" s="533"/>
      <c r="G35" s="344">
        <f t="shared" si="0"/>
        <v>3724.0199999999841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294</v>
      </c>
      <c r="B36" s="341">
        <v>9</v>
      </c>
      <c r="C36" s="309">
        <v>46149</v>
      </c>
      <c r="D36" s="310" t="s">
        <v>58</v>
      </c>
      <c r="E36" s="533">
        <v>1231.68</v>
      </c>
      <c r="F36" s="533"/>
      <c r="G36" s="344">
        <f t="shared" si="0"/>
        <v>3767.639999999984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289</v>
      </c>
      <c r="B37" s="341">
        <v>3</v>
      </c>
      <c r="C37" s="309">
        <v>46149</v>
      </c>
      <c r="D37" s="310" t="s">
        <v>310</v>
      </c>
      <c r="E37" s="533">
        <v>4.49</v>
      </c>
      <c r="F37" s="533"/>
      <c r="G37" s="344">
        <f t="shared" si="0"/>
        <v>4999.3199999999842</v>
      </c>
      <c r="H37" s="345"/>
      <c r="I37" s="346">
        <v>2</v>
      </c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8</v>
      </c>
      <c r="C38" s="309">
        <v>46149</v>
      </c>
      <c r="D38" s="310" t="s">
        <v>864</v>
      </c>
      <c r="E38" s="533">
        <v>19.2</v>
      </c>
      <c r="F38" s="533"/>
      <c r="G38" s="344">
        <f t="shared" si="0"/>
        <v>5003.809999999984</v>
      </c>
      <c r="H38" s="345"/>
      <c r="I38" s="346">
        <v>2</v>
      </c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289</v>
      </c>
      <c r="B39" s="341">
        <v>5</v>
      </c>
      <c r="C39" s="309">
        <v>46149</v>
      </c>
      <c r="D39" s="310" t="s">
        <v>864</v>
      </c>
      <c r="E39" s="533">
        <v>35</v>
      </c>
      <c r="F39" s="533"/>
      <c r="G39" s="344">
        <f t="shared" si="0"/>
        <v>5023.0099999999838</v>
      </c>
      <c r="H39" s="345"/>
      <c r="I39" s="346">
        <v>2</v>
      </c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8</v>
      </c>
      <c r="C40" s="309">
        <v>46149</v>
      </c>
      <c r="D40" s="310" t="s">
        <v>321</v>
      </c>
      <c r="E40" s="533">
        <v>15.93</v>
      </c>
      <c r="F40" s="533"/>
      <c r="G40" s="344">
        <f t="shared" si="0"/>
        <v>5058.0099999999838</v>
      </c>
      <c r="H40" s="345"/>
      <c r="I40" s="346">
        <v>1</v>
      </c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2</v>
      </c>
      <c r="C41" s="309">
        <v>46149</v>
      </c>
      <c r="D41" s="310" t="s">
        <v>296</v>
      </c>
      <c r="E41" s="533">
        <v>11.18</v>
      </c>
      <c r="F41" s="533"/>
      <c r="G41" s="344">
        <f t="shared" si="0"/>
        <v>5073.9399999999841</v>
      </c>
      <c r="H41" s="345"/>
      <c r="I41" s="346">
        <v>1</v>
      </c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2</v>
      </c>
      <c r="C42" s="309">
        <v>46149</v>
      </c>
      <c r="D42" s="310" t="s">
        <v>301</v>
      </c>
      <c r="E42" s="533">
        <v>16.05</v>
      </c>
      <c r="F42" s="533"/>
      <c r="G42" s="344">
        <f t="shared" ref="G42:G81" si="1">G43-E42+F42</f>
        <v>5085.1199999999844</v>
      </c>
      <c r="H42" s="345"/>
      <c r="I42" s="346">
        <v>1</v>
      </c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6</v>
      </c>
      <c r="C43" s="309">
        <v>46148</v>
      </c>
      <c r="D43" s="310" t="s">
        <v>344</v>
      </c>
      <c r="E43" s="533">
        <v>47.93</v>
      </c>
      <c r="F43" s="533"/>
      <c r="G43" s="344">
        <f t="shared" si="1"/>
        <v>5101.1699999999846</v>
      </c>
      <c r="H43" s="345"/>
      <c r="I43" s="346">
        <v>1</v>
      </c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294</v>
      </c>
      <c r="B44" s="341">
        <v>14</v>
      </c>
      <c r="C44" s="309">
        <v>46148</v>
      </c>
      <c r="D44" s="310" t="s">
        <v>371</v>
      </c>
      <c r="E44" s="533">
        <v>66.67</v>
      </c>
      <c r="F44" s="533"/>
      <c r="G44" s="344">
        <f t="shared" si="1"/>
        <v>5149.0999999999849</v>
      </c>
      <c r="H44" s="345"/>
      <c r="I44" s="346">
        <v>1</v>
      </c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8</v>
      </c>
      <c r="C45" s="309">
        <v>46148</v>
      </c>
      <c r="D45" s="310" t="s">
        <v>321</v>
      </c>
      <c r="E45" s="533">
        <v>19.14</v>
      </c>
      <c r="F45" s="533"/>
      <c r="G45" s="344">
        <f t="shared" si="1"/>
        <v>5215.769999999985</v>
      </c>
      <c r="H45" s="345"/>
      <c r="I45" s="346">
        <v>1</v>
      </c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4</v>
      </c>
      <c r="C46" s="309">
        <v>46148</v>
      </c>
      <c r="D46" s="310" t="s">
        <v>311</v>
      </c>
      <c r="E46" s="533">
        <v>103.69</v>
      </c>
      <c r="F46" s="533"/>
      <c r="G46" s="344">
        <f t="shared" si="1"/>
        <v>5234.9099999999853</v>
      </c>
      <c r="H46" s="345"/>
      <c r="I46" s="346">
        <v>1</v>
      </c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/>
      <c r="B47" s="341"/>
      <c r="C47" s="309">
        <v>46148</v>
      </c>
      <c r="D47" s="310" t="s">
        <v>861</v>
      </c>
      <c r="E47" s="533">
        <v>513.29999999999995</v>
      </c>
      <c r="F47" s="533"/>
      <c r="G47" s="344">
        <f t="shared" si="1"/>
        <v>5338.5999999999849</v>
      </c>
      <c r="H47" s="345"/>
      <c r="I47" s="346">
        <v>1</v>
      </c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6</v>
      </c>
      <c r="C48" s="309">
        <v>46148</v>
      </c>
      <c r="D48" s="310" t="s">
        <v>300</v>
      </c>
      <c r="E48" s="533">
        <v>41.52</v>
      </c>
      <c r="F48" s="533"/>
      <c r="G48" s="344">
        <f t="shared" si="1"/>
        <v>5851.8999999999851</v>
      </c>
      <c r="H48" s="345"/>
      <c r="I48" s="346">
        <v>1</v>
      </c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/>
      <c r="B49" s="341"/>
      <c r="C49" s="309">
        <v>46148</v>
      </c>
      <c r="D49" s="310" t="s">
        <v>862</v>
      </c>
      <c r="E49" s="533">
        <v>500.5</v>
      </c>
      <c r="F49" s="533"/>
      <c r="G49" s="344">
        <f t="shared" si="1"/>
        <v>5893.4199999999855</v>
      </c>
      <c r="H49" s="345"/>
      <c r="I49" s="346">
        <v>1</v>
      </c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/>
      <c r="B50" s="341"/>
      <c r="C50" s="309">
        <v>46148</v>
      </c>
      <c r="D50" s="310" t="s">
        <v>863</v>
      </c>
      <c r="E50" s="533">
        <v>457.94</v>
      </c>
      <c r="F50" s="533"/>
      <c r="G50" s="344">
        <f t="shared" si="1"/>
        <v>6393.9199999999855</v>
      </c>
      <c r="H50" s="345"/>
      <c r="I50" s="346">
        <v>1</v>
      </c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1</v>
      </c>
      <c r="C51" s="309">
        <v>46148</v>
      </c>
      <c r="D51" s="310" t="s">
        <v>307</v>
      </c>
      <c r="E51" s="533">
        <v>23.48</v>
      </c>
      <c r="F51" s="533"/>
      <c r="G51" s="344">
        <f t="shared" si="1"/>
        <v>6851.8599999999851</v>
      </c>
      <c r="H51" s="345"/>
      <c r="I51" s="346">
        <v>2</v>
      </c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2</v>
      </c>
      <c r="C52" s="309">
        <v>46147</v>
      </c>
      <c r="D52" s="310" t="s">
        <v>389</v>
      </c>
      <c r="E52" s="533">
        <v>59.03</v>
      </c>
      <c r="F52" s="533"/>
      <c r="G52" s="344">
        <f t="shared" si="1"/>
        <v>6875.3399999999847</v>
      </c>
      <c r="H52" s="345"/>
      <c r="I52" s="346">
        <v>1</v>
      </c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46147</v>
      </c>
      <c r="D53" s="310" t="s">
        <v>338</v>
      </c>
      <c r="E53" s="533">
        <v>11.06</v>
      </c>
      <c r="F53" s="533"/>
      <c r="G53" s="344">
        <f t="shared" si="1"/>
        <v>6934.3699999999844</v>
      </c>
      <c r="H53" s="345"/>
      <c r="I53" s="346">
        <v>1</v>
      </c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2</v>
      </c>
      <c r="C54" s="309">
        <v>46147</v>
      </c>
      <c r="D54" s="310" t="s">
        <v>296</v>
      </c>
      <c r="E54" s="533">
        <v>8.7200000000000006</v>
      </c>
      <c r="F54" s="533"/>
      <c r="G54" s="344">
        <f t="shared" si="1"/>
        <v>6945.4299999999848</v>
      </c>
      <c r="H54" s="345"/>
      <c r="I54" s="346">
        <v>1</v>
      </c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4</v>
      </c>
      <c r="C55" s="309">
        <v>46147</v>
      </c>
      <c r="D55" s="310" t="s">
        <v>296</v>
      </c>
      <c r="E55" s="533">
        <v>42.88</v>
      </c>
      <c r="F55" s="533"/>
      <c r="G55" s="344">
        <f t="shared" si="1"/>
        <v>6954.1499999999851</v>
      </c>
      <c r="H55" s="345"/>
      <c r="I55" s="346">
        <v>1</v>
      </c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6</v>
      </c>
      <c r="C56" s="309">
        <v>46147</v>
      </c>
      <c r="D56" s="310" t="s">
        <v>300</v>
      </c>
      <c r="E56" s="533">
        <v>17.03</v>
      </c>
      <c r="F56" s="533"/>
      <c r="G56" s="344">
        <f t="shared" si="1"/>
        <v>6997.0299999999852</v>
      </c>
      <c r="H56" s="345"/>
      <c r="I56" s="346">
        <v>1</v>
      </c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294</v>
      </c>
      <c r="B57" s="341">
        <v>22</v>
      </c>
      <c r="C57" s="309">
        <v>46146</v>
      </c>
      <c r="D57" s="310" t="s">
        <v>852</v>
      </c>
      <c r="E57" s="533">
        <v>13.83</v>
      </c>
      <c r="F57" s="533"/>
      <c r="G57" s="344">
        <f t="shared" si="1"/>
        <v>7014.0599999999849</v>
      </c>
      <c r="H57" s="345"/>
      <c r="I57" s="346">
        <v>1</v>
      </c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6</v>
      </c>
      <c r="C58" s="309">
        <v>46146</v>
      </c>
      <c r="D58" s="310" t="s">
        <v>344</v>
      </c>
      <c r="E58" s="533">
        <v>47.93</v>
      </c>
      <c r="F58" s="533"/>
      <c r="G58" s="344">
        <f t="shared" si="1"/>
        <v>7027.8899999999849</v>
      </c>
      <c r="H58" s="345"/>
      <c r="I58" s="346">
        <v>1</v>
      </c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2</v>
      </c>
      <c r="C59" s="309">
        <v>46146</v>
      </c>
      <c r="D59" s="310" t="s">
        <v>338</v>
      </c>
      <c r="E59" s="533">
        <v>11.06</v>
      </c>
      <c r="F59" s="533"/>
      <c r="G59" s="344">
        <f t="shared" si="1"/>
        <v>7075.8199999999852</v>
      </c>
      <c r="H59" s="345"/>
      <c r="I59" s="346">
        <v>1</v>
      </c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294</v>
      </c>
      <c r="B60" s="341">
        <v>14</v>
      </c>
      <c r="C60" s="309">
        <v>46146</v>
      </c>
      <c r="D60" s="310" t="s">
        <v>372</v>
      </c>
      <c r="E60" s="533">
        <v>70.25</v>
      </c>
      <c r="F60" s="533"/>
      <c r="G60" s="344">
        <f t="shared" si="1"/>
        <v>7086.8799999999856</v>
      </c>
      <c r="H60" s="345"/>
      <c r="I60" s="346">
        <v>1</v>
      </c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284</v>
      </c>
      <c r="B61" s="341">
        <v>36</v>
      </c>
      <c r="C61" s="309">
        <v>46146</v>
      </c>
      <c r="D61" s="310" t="s">
        <v>379</v>
      </c>
      <c r="E61" s="533">
        <v>50</v>
      </c>
      <c r="F61" s="533"/>
      <c r="G61" s="344">
        <f t="shared" si="1"/>
        <v>7157.1299999999856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294</v>
      </c>
      <c r="B62" s="341">
        <v>17</v>
      </c>
      <c r="C62" s="309">
        <v>46146</v>
      </c>
      <c r="D62" s="310" t="s">
        <v>375</v>
      </c>
      <c r="E62" s="533">
        <v>99</v>
      </c>
      <c r="F62" s="533"/>
      <c r="G62" s="344">
        <f t="shared" si="1"/>
        <v>7207.1299999999856</v>
      </c>
      <c r="H62" s="345"/>
      <c r="I62" s="346">
        <v>2</v>
      </c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5</v>
      </c>
      <c r="C63" s="309">
        <v>46145</v>
      </c>
      <c r="D63" s="310" t="s">
        <v>851</v>
      </c>
      <c r="E63" s="533">
        <v>49.13</v>
      </c>
      <c r="F63" s="533"/>
      <c r="G63" s="344">
        <f t="shared" si="1"/>
        <v>7306.1299999999856</v>
      </c>
      <c r="H63" s="345"/>
      <c r="I63" s="346">
        <v>2</v>
      </c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1</v>
      </c>
      <c r="C64" s="309">
        <v>46145</v>
      </c>
      <c r="D64" s="310" t="s">
        <v>848</v>
      </c>
      <c r="E64" s="533">
        <v>50</v>
      </c>
      <c r="F64" s="533"/>
      <c r="G64" s="344">
        <f t="shared" si="1"/>
        <v>7355.2599999999857</v>
      </c>
      <c r="H64" s="345"/>
      <c r="I64" s="346">
        <v>2</v>
      </c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1</v>
      </c>
      <c r="C65" s="309">
        <v>46145</v>
      </c>
      <c r="D65" s="310" t="s">
        <v>312</v>
      </c>
      <c r="E65" s="533">
        <v>91.98</v>
      </c>
      <c r="F65" s="533"/>
      <c r="G65" s="344">
        <f t="shared" si="1"/>
        <v>7405.2599999999857</v>
      </c>
      <c r="H65" s="345"/>
      <c r="I65" s="346">
        <v>2</v>
      </c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6</v>
      </c>
      <c r="C66" s="309">
        <v>46145</v>
      </c>
      <c r="D66" s="310" t="s">
        <v>849</v>
      </c>
      <c r="E66" s="533">
        <v>24.68</v>
      </c>
      <c r="F66" s="533"/>
      <c r="G66" s="344">
        <f t="shared" si="1"/>
        <v>7497.2399999999852</v>
      </c>
      <c r="H66" s="345"/>
      <c r="I66" s="346">
        <v>2</v>
      </c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2</v>
      </c>
      <c r="C67" s="309">
        <v>46145</v>
      </c>
      <c r="D67" s="310" t="s">
        <v>362</v>
      </c>
      <c r="E67" s="533">
        <v>2.4900000000000002</v>
      </c>
      <c r="F67" s="533"/>
      <c r="G67" s="344">
        <f t="shared" si="1"/>
        <v>7521.9199999999855</v>
      </c>
      <c r="H67" s="345"/>
      <c r="I67" s="346">
        <v>2</v>
      </c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294</v>
      </c>
      <c r="B68" s="341">
        <v>22</v>
      </c>
      <c r="C68" s="309">
        <v>46145</v>
      </c>
      <c r="D68" s="310" t="s">
        <v>847</v>
      </c>
      <c r="E68" s="533">
        <v>12.77</v>
      </c>
      <c r="F68" s="533"/>
      <c r="G68" s="344">
        <f t="shared" si="1"/>
        <v>7524.4099999999853</v>
      </c>
      <c r="H68" s="345"/>
      <c r="I68" s="346">
        <v>1</v>
      </c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2</v>
      </c>
      <c r="C69" s="309">
        <v>46145</v>
      </c>
      <c r="D69" s="310" t="s">
        <v>469</v>
      </c>
      <c r="E69" s="533">
        <v>192.97</v>
      </c>
      <c r="F69" s="533"/>
      <c r="G69" s="344">
        <f t="shared" si="1"/>
        <v>7537.1799999999857</v>
      </c>
      <c r="H69" s="345"/>
      <c r="I69" s="346">
        <v>1</v>
      </c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3</v>
      </c>
      <c r="C70" s="309">
        <v>46145</v>
      </c>
      <c r="D70" s="310" t="s">
        <v>352</v>
      </c>
      <c r="E70" s="533">
        <v>9.35</v>
      </c>
      <c r="F70" s="533"/>
      <c r="G70" s="344">
        <f t="shared" si="1"/>
        <v>7730.149999999986</v>
      </c>
      <c r="H70" s="345"/>
      <c r="I70" s="346">
        <v>1</v>
      </c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4</v>
      </c>
      <c r="C71" s="309">
        <v>46144</v>
      </c>
      <c r="D71" s="310" t="s">
        <v>311</v>
      </c>
      <c r="E71" s="533">
        <v>57.69</v>
      </c>
      <c r="F71" s="533"/>
      <c r="G71" s="344">
        <f t="shared" si="1"/>
        <v>7739.4999999999864</v>
      </c>
      <c r="H71" s="345"/>
      <c r="I71" s="346">
        <v>1</v>
      </c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8</v>
      </c>
      <c r="C72" s="309">
        <v>46144</v>
      </c>
      <c r="D72" s="310" t="s">
        <v>311</v>
      </c>
      <c r="E72" s="533">
        <v>6.37</v>
      </c>
      <c r="F72" s="533"/>
      <c r="G72" s="344">
        <f t="shared" si="1"/>
        <v>7797.189999999986</v>
      </c>
      <c r="H72" s="345"/>
      <c r="I72" s="346">
        <v>1</v>
      </c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294</v>
      </c>
      <c r="B73" s="341">
        <v>22</v>
      </c>
      <c r="C73" s="309">
        <v>46144</v>
      </c>
      <c r="D73" s="310" t="s">
        <v>380</v>
      </c>
      <c r="E73" s="533">
        <v>6.37</v>
      </c>
      <c r="F73" s="533"/>
      <c r="G73" s="344">
        <f t="shared" si="1"/>
        <v>7803.5599999999858</v>
      </c>
      <c r="H73" s="345"/>
      <c r="I73" s="346">
        <v>1</v>
      </c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6</v>
      </c>
      <c r="C74" s="309">
        <v>46144</v>
      </c>
      <c r="D74" s="310" t="s">
        <v>300</v>
      </c>
      <c r="E74" s="533">
        <v>41.51</v>
      </c>
      <c r="F74" s="533"/>
      <c r="G74" s="344">
        <f t="shared" si="1"/>
        <v>7809.9299999999857</v>
      </c>
      <c r="H74" s="345"/>
      <c r="I74" s="346">
        <v>1</v>
      </c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7</v>
      </c>
      <c r="C75" s="309">
        <v>46144</v>
      </c>
      <c r="D75" s="310" t="s">
        <v>850</v>
      </c>
      <c r="E75" s="533">
        <v>74.53</v>
      </c>
      <c r="F75" s="533"/>
      <c r="G75" s="344">
        <f t="shared" si="1"/>
        <v>7851.439999999986</v>
      </c>
      <c r="H75" s="345"/>
      <c r="I75" s="346">
        <v>2</v>
      </c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1</v>
      </c>
      <c r="C76" s="309">
        <v>46144</v>
      </c>
      <c r="D76" s="310" t="s">
        <v>307</v>
      </c>
      <c r="E76" s="533">
        <v>72.73</v>
      </c>
      <c r="F76" s="533"/>
      <c r="G76" s="344">
        <f t="shared" si="1"/>
        <v>7925.9699999999857</v>
      </c>
      <c r="H76" s="345"/>
      <c r="I76" s="346">
        <v>2</v>
      </c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3</v>
      </c>
      <c r="C77" s="309">
        <v>46144</v>
      </c>
      <c r="D77" s="310" t="s">
        <v>352</v>
      </c>
      <c r="E77" s="533">
        <v>25</v>
      </c>
      <c r="F77" s="533"/>
      <c r="G77" s="344">
        <f t="shared" si="1"/>
        <v>7998.6999999999853</v>
      </c>
      <c r="H77" s="345"/>
      <c r="I77" s="346">
        <v>2</v>
      </c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/>
      <c r="B78" s="341"/>
      <c r="C78" s="309">
        <v>46144</v>
      </c>
      <c r="D78" s="310" t="s">
        <v>501</v>
      </c>
      <c r="E78" s="533">
        <v>121.4</v>
      </c>
      <c r="F78" s="533"/>
      <c r="G78" s="344">
        <f t="shared" si="1"/>
        <v>8023.6999999999853</v>
      </c>
      <c r="H78" s="345"/>
      <c r="I78" s="346">
        <v>1</v>
      </c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3</v>
      </c>
      <c r="C79" s="309">
        <v>46144</v>
      </c>
      <c r="D79" s="310" t="s">
        <v>352</v>
      </c>
      <c r="E79" s="533">
        <v>9.73</v>
      </c>
      <c r="F79" s="533"/>
      <c r="G79" s="344">
        <f t="shared" si="1"/>
        <v>8145.0999999999849</v>
      </c>
      <c r="H79" s="345"/>
      <c r="I79" s="346">
        <v>1</v>
      </c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46143</v>
      </c>
      <c r="D80" s="310" t="s">
        <v>362</v>
      </c>
      <c r="E80" s="533">
        <v>8.9700000000000006</v>
      </c>
      <c r="F80" s="533"/>
      <c r="G80" s="344">
        <f t="shared" si="1"/>
        <v>8154.8299999999845</v>
      </c>
      <c r="H80" s="345"/>
      <c r="I80" s="346">
        <v>1</v>
      </c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s="580" customFormat="1" ht="12" customHeight="1" x14ac:dyDescent="0.3">
      <c r="A81" s="570" t="s">
        <v>284</v>
      </c>
      <c r="B81" s="571">
        <v>37</v>
      </c>
      <c r="C81" s="572">
        <v>46142</v>
      </c>
      <c r="D81" s="573" t="s">
        <v>285</v>
      </c>
      <c r="E81" s="574">
        <v>5616.82</v>
      </c>
      <c r="F81" s="574">
        <v>5616.82</v>
      </c>
      <c r="G81" s="575">
        <f t="shared" si="1"/>
        <v>8163.7999999999847</v>
      </c>
      <c r="H81" s="576"/>
      <c r="I81" s="577"/>
      <c r="J81" s="578"/>
      <c r="K81" s="579"/>
      <c r="L81" s="578"/>
      <c r="M81" s="579"/>
      <c r="N81" s="578"/>
      <c r="O81" s="579"/>
      <c r="P81" s="578"/>
      <c r="Q81" s="579"/>
      <c r="R81" s="578"/>
      <c r="S81" s="579"/>
      <c r="T81" s="578"/>
    </row>
    <row r="82" spans="1:20" ht="12" customHeight="1" x14ac:dyDescent="0.3">
      <c r="A82" s="340" t="s">
        <v>286</v>
      </c>
      <c r="B82" s="341">
        <v>25</v>
      </c>
      <c r="C82" s="309">
        <v>46142</v>
      </c>
      <c r="D82" s="309" t="s">
        <v>204</v>
      </c>
      <c r="E82" s="342">
        <v>350</v>
      </c>
      <c r="F82" s="342"/>
      <c r="G82" s="344">
        <f t="shared" ref="G82:G83" si="2">G83-E82+F82</f>
        <v>8163.7999999999847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286</v>
      </c>
      <c r="B83" s="341">
        <v>26</v>
      </c>
      <c r="C83" s="309">
        <v>46142</v>
      </c>
      <c r="D83" s="309" t="s">
        <v>205</v>
      </c>
      <c r="E83" s="342">
        <v>320</v>
      </c>
      <c r="F83" s="342"/>
      <c r="G83" s="344">
        <f t="shared" si="2"/>
        <v>8513.7999999999847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286</v>
      </c>
      <c r="B84" s="341">
        <v>27</v>
      </c>
      <c r="C84" s="309">
        <v>46142</v>
      </c>
      <c r="D84" s="309" t="s">
        <v>206</v>
      </c>
      <c r="E84" s="342">
        <v>25</v>
      </c>
      <c r="F84" s="342"/>
      <c r="G84" s="344">
        <f t="shared" ref="G84:G335" si="3">G85-E84+F84</f>
        <v>8833.7999999999847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286</v>
      </c>
      <c r="B85" s="341">
        <v>28</v>
      </c>
      <c r="C85" s="309">
        <v>46142</v>
      </c>
      <c r="D85" s="309" t="s">
        <v>207</v>
      </c>
      <c r="E85" s="342">
        <v>25</v>
      </c>
      <c r="F85" s="342"/>
      <c r="G85" s="344">
        <f t="shared" si="3"/>
        <v>8858.7999999999847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286</v>
      </c>
      <c r="B86" s="341">
        <v>29</v>
      </c>
      <c r="C86" s="309">
        <v>46142</v>
      </c>
      <c r="D86" s="309" t="s">
        <v>208</v>
      </c>
      <c r="E86" s="342">
        <v>45</v>
      </c>
      <c r="F86" s="342"/>
      <c r="G86" s="344">
        <f t="shared" si="3"/>
        <v>8883.7999999999847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286</v>
      </c>
      <c r="B87" s="341">
        <v>30</v>
      </c>
      <c r="C87" s="309">
        <v>46142</v>
      </c>
      <c r="D87" s="309" t="s">
        <v>209</v>
      </c>
      <c r="E87" s="342">
        <v>400</v>
      </c>
      <c r="F87" s="342"/>
      <c r="G87" s="344">
        <f t="shared" si="3"/>
        <v>8928.7999999999847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286</v>
      </c>
      <c r="B88" s="341">
        <v>31</v>
      </c>
      <c r="C88" s="309">
        <v>46142</v>
      </c>
      <c r="D88" s="309" t="s">
        <v>210</v>
      </c>
      <c r="E88" s="342">
        <v>375</v>
      </c>
      <c r="F88" s="342"/>
      <c r="G88" s="344">
        <f t="shared" si="3"/>
        <v>9328.7999999999847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286</v>
      </c>
      <c r="B89" s="341">
        <v>32</v>
      </c>
      <c r="C89" s="309">
        <v>46142</v>
      </c>
      <c r="D89" s="309" t="s">
        <v>211</v>
      </c>
      <c r="E89" s="342">
        <v>100</v>
      </c>
      <c r="F89" s="342"/>
      <c r="G89" s="344">
        <f t="shared" si="3"/>
        <v>9703.7999999999847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286</v>
      </c>
      <c r="B90" s="341">
        <v>33</v>
      </c>
      <c r="C90" s="309">
        <v>46142</v>
      </c>
      <c r="D90" s="309" t="s">
        <v>212</v>
      </c>
      <c r="E90" s="342">
        <v>85</v>
      </c>
      <c r="F90" s="342"/>
      <c r="G90" s="344">
        <f t="shared" si="3"/>
        <v>9803.7999999999847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286</v>
      </c>
      <c r="B91" s="341">
        <v>34</v>
      </c>
      <c r="C91" s="309">
        <v>46142</v>
      </c>
      <c r="D91" s="309" t="s">
        <v>213</v>
      </c>
      <c r="E91" s="342">
        <v>230</v>
      </c>
      <c r="F91" s="342"/>
      <c r="G91" s="344">
        <f t="shared" si="3"/>
        <v>9888.7999999999847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286</v>
      </c>
      <c r="B92" s="341">
        <v>35</v>
      </c>
      <c r="C92" s="309">
        <v>46142</v>
      </c>
      <c r="D92" s="309" t="s">
        <v>214</v>
      </c>
      <c r="E92" s="342">
        <v>45</v>
      </c>
      <c r="F92" s="342"/>
      <c r="G92" s="344">
        <f t="shared" si="3"/>
        <v>10118.799999999985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287</v>
      </c>
      <c r="B93" s="341" t="s">
        <v>287</v>
      </c>
      <c r="C93" s="309">
        <v>46142</v>
      </c>
      <c r="D93" s="310" t="s">
        <v>288</v>
      </c>
      <c r="E93" s="342">
        <v>185.64</v>
      </c>
      <c r="F93" s="342">
        <v>185.64</v>
      </c>
      <c r="G93" s="344">
        <f t="shared" si="3"/>
        <v>10163.799999999985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289</v>
      </c>
      <c r="B94" s="341">
        <v>6</v>
      </c>
      <c r="C94" s="309">
        <v>46142</v>
      </c>
      <c r="D94" s="310" t="s">
        <v>290</v>
      </c>
      <c r="E94" s="342">
        <v>30</v>
      </c>
      <c r="F94" s="342"/>
      <c r="G94" s="344">
        <f t="shared" si="3"/>
        <v>10163.799999999985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291</v>
      </c>
      <c r="B95" s="341">
        <v>39</v>
      </c>
      <c r="C95" s="309">
        <v>46142</v>
      </c>
      <c r="D95" s="310" t="s">
        <v>292</v>
      </c>
      <c r="E95" s="342"/>
      <c r="F95" s="342">
        <v>2763.78</v>
      </c>
      <c r="G95" s="344">
        <f t="shared" si="3"/>
        <v>10193.799999999985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291</v>
      </c>
      <c r="B96" s="341">
        <v>38</v>
      </c>
      <c r="C96" s="309">
        <v>46142</v>
      </c>
      <c r="D96" s="310" t="s">
        <v>293</v>
      </c>
      <c r="E96" s="342"/>
      <c r="F96" s="342">
        <v>4597.82</v>
      </c>
      <c r="G96" s="344">
        <f t="shared" si="3"/>
        <v>7430.019999999985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294</v>
      </c>
      <c r="B97" s="341">
        <v>42</v>
      </c>
      <c r="C97" s="309">
        <v>46142</v>
      </c>
      <c r="D97" s="310" t="s">
        <v>200</v>
      </c>
      <c r="E97" s="342">
        <v>50.92</v>
      </c>
      <c r="F97" s="342"/>
      <c r="G97" s="344">
        <f t="shared" si="3"/>
        <v>2832.1999999999853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294</v>
      </c>
      <c r="B98" s="341">
        <v>43</v>
      </c>
      <c r="C98" s="309">
        <v>46142</v>
      </c>
      <c r="D98" s="310" t="s">
        <v>201</v>
      </c>
      <c r="E98" s="342">
        <v>50.92</v>
      </c>
      <c r="F98" s="342"/>
      <c r="G98" s="344">
        <f t="shared" si="3"/>
        <v>2883.1199999999853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4</v>
      </c>
      <c r="C99" s="309">
        <v>46142</v>
      </c>
      <c r="D99" s="310" t="s">
        <v>295</v>
      </c>
      <c r="E99" s="342">
        <v>35.799999999999997</v>
      </c>
      <c r="F99" s="342"/>
      <c r="G99" s="344">
        <f t="shared" si="3"/>
        <v>2934.0399999999854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294</v>
      </c>
      <c r="B100" s="341">
        <v>10</v>
      </c>
      <c r="C100" s="309">
        <v>46142</v>
      </c>
      <c r="D100" s="310" t="s">
        <v>176</v>
      </c>
      <c r="E100" s="342">
        <v>17.899999999999999</v>
      </c>
      <c r="F100" s="342"/>
      <c r="G100" s="344">
        <f t="shared" si="3"/>
        <v>2969.8399999999856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289</v>
      </c>
      <c r="B101" s="341">
        <v>2</v>
      </c>
      <c r="C101" s="309">
        <v>46142</v>
      </c>
      <c r="D101" s="310" t="s">
        <v>296</v>
      </c>
      <c r="E101" s="342">
        <v>8.7200000000000006</v>
      </c>
      <c r="F101" s="342"/>
      <c r="G101" s="344">
        <f t="shared" si="3"/>
        <v>2987.7399999999857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289</v>
      </c>
      <c r="B102" s="341">
        <v>2</v>
      </c>
      <c r="C102" s="309">
        <v>46142</v>
      </c>
      <c r="D102" s="310" t="s">
        <v>297</v>
      </c>
      <c r="E102" s="342">
        <v>100</v>
      </c>
      <c r="F102" s="342"/>
      <c r="G102" s="344">
        <f t="shared" si="3"/>
        <v>2996.4599999999855</v>
      </c>
      <c r="H102" s="345" t="s">
        <v>298</v>
      </c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289</v>
      </c>
      <c r="B103" s="341">
        <v>5</v>
      </c>
      <c r="C103" s="309">
        <v>46142</v>
      </c>
      <c r="D103" s="310" t="s">
        <v>297</v>
      </c>
      <c r="E103" s="342">
        <v>100</v>
      </c>
      <c r="F103" s="342"/>
      <c r="G103" s="344">
        <f t="shared" si="3"/>
        <v>3096.4599999999855</v>
      </c>
      <c r="H103" s="345" t="s">
        <v>298</v>
      </c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6</v>
      </c>
      <c r="C104" s="309">
        <v>46142</v>
      </c>
      <c r="D104" s="310" t="s">
        <v>297</v>
      </c>
      <c r="E104" s="342">
        <v>100</v>
      </c>
      <c r="F104" s="342"/>
      <c r="G104" s="344">
        <f t="shared" si="3"/>
        <v>3196.4599999999855</v>
      </c>
      <c r="H104" s="345" t="s">
        <v>298</v>
      </c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8</v>
      </c>
      <c r="C105" s="309">
        <v>46142</v>
      </c>
      <c r="D105" s="310" t="s">
        <v>297</v>
      </c>
      <c r="E105" s="342">
        <v>100</v>
      </c>
      <c r="F105" s="342"/>
      <c r="G105" s="344">
        <f t="shared" si="3"/>
        <v>3296.4599999999855</v>
      </c>
      <c r="H105" s="345" t="s">
        <v>298</v>
      </c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291</v>
      </c>
      <c r="B106" s="341">
        <v>41</v>
      </c>
      <c r="C106" s="309">
        <v>46142</v>
      </c>
      <c r="D106" s="310" t="s">
        <v>299</v>
      </c>
      <c r="E106" s="342"/>
      <c r="F106" s="342">
        <v>250</v>
      </c>
      <c r="G106" s="344">
        <f t="shared" si="3"/>
        <v>3396.4599999999855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289</v>
      </c>
      <c r="B107" s="341">
        <v>6</v>
      </c>
      <c r="C107" s="309">
        <v>46142</v>
      </c>
      <c r="D107" s="310" t="s">
        <v>300</v>
      </c>
      <c r="E107" s="342">
        <v>42.44</v>
      </c>
      <c r="F107" s="342"/>
      <c r="G107" s="344">
        <f t="shared" si="3"/>
        <v>3146.4599999999855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6</v>
      </c>
      <c r="C108" s="309">
        <v>46142</v>
      </c>
      <c r="D108" s="310" t="s">
        <v>300</v>
      </c>
      <c r="E108" s="342">
        <v>24.05</v>
      </c>
      <c r="F108" s="342"/>
      <c r="G108" s="344">
        <f t="shared" si="3"/>
        <v>3188.8999999999855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2</v>
      </c>
      <c r="C109" s="309">
        <v>46141</v>
      </c>
      <c r="D109" s="310" t="s">
        <v>301</v>
      </c>
      <c r="E109" s="342">
        <v>31.8</v>
      </c>
      <c r="F109" s="342"/>
      <c r="G109" s="344">
        <f t="shared" si="3"/>
        <v>3212.9499999999857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6</v>
      </c>
      <c r="C110" s="309">
        <v>46141</v>
      </c>
      <c r="D110" s="310" t="s">
        <v>302</v>
      </c>
      <c r="E110" s="342">
        <v>100</v>
      </c>
      <c r="F110" s="342"/>
      <c r="G110" s="344">
        <f t="shared" si="3"/>
        <v>3244.7499999999859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6</v>
      </c>
      <c r="C111" s="309">
        <v>46141</v>
      </c>
      <c r="D111" s="310" t="s">
        <v>303</v>
      </c>
      <c r="E111" s="342">
        <v>75</v>
      </c>
      <c r="F111" s="342"/>
      <c r="G111" s="344">
        <f t="shared" si="3"/>
        <v>3344.7499999999859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1</v>
      </c>
      <c r="C112" s="309">
        <v>46141</v>
      </c>
      <c r="D112" s="310" t="s">
        <v>304</v>
      </c>
      <c r="E112" s="342">
        <v>52.5</v>
      </c>
      <c r="F112" s="342"/>
      <c r="G112" s="344">
        <f t="shared" si="3"/>
        <v>3419.7499999999859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6</v>
      </c>
      <c r="C113" s="309">
        <v>46141</v>
      </c>
      <c r="D113" s="310" t="s">
        <v>305</v>
      </c>
      <c r="E113" s="342">
        <v>-256</v>
      </c>
      <c r="F113" s="342"/>
      <c r="G113" s="344">
        <f t="shared" si="3"/>
        <v>3472.2499999999859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6</v>
      </c>
      <c r="C114" s="309">
        <v>46140</v>
      </c>
      <c r="D114" s="310" t="s">
        <v>306</v>
      </c>
      <c r="E114" s="342">
        <v>20.38</v>
      </c>
      <c r="F114" s="342"/>
      <c r="G114" s="344">
        <f t="shared" si="3"/>
        <v>3216.2499999999859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2</v>
      </c>
      <c r="C115" s="309">
        <v>46140</v>
      </c>
      <c r="D115" s="310" t="s">
        <v>296</v>
      </c>
      <c r="E115" s="342">
        <v>15.41</v>
      </c>
      <c r="F115" s="342"/>
      <c r="G115" s="344">
        <f t="shared" si="3"/>
        <v>3236.629999999986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4</v>
      </c>
      <c r="C116" s="309">
        <v>46140</v>
      </c>
      <c r="D116" s="310" t="s">
        <v>296</v>
      </c>
      <c r="E116" s="342">
        <v>33.840000000000003</v>
      </c>
      <c r="F116" s="342"/>
      <c r="G116" s="344">
        <f t="shared" si="3"/>
        <v>3252.0399999999859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1</v>
      </c>
      <c r="C117" s="309">
        <v>46140</v>
      </c>
      <c r="D117" s="310" t="s">
        <v>307</v>
      </c>
      <c r="E117" s="342">
        <v>5.3</v>
      </c>
      <c r="F117" s="342"/>
      <c r="G117" s="344">
        <f t="shared" si="3"/>
        <v>3285.879999999986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5</v>
      </c>
      <c r="C118" s="309">
        <v>46140</v>
      </c>
      <c r="D118" s="310" t="s">
        <v>308</v>
      </c>
      <c r="E118" s="342">
        <v>500</v>
      </c>
      <c r="F118" s="342"/>
      <c r="G118" s="344">
        <f t="shared" si="3"/>
        <v>3291.1799999999862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8</v>
      </c>
      <c r="C119" s="309">
        <v>46140</v>
      </c>
      <c r="D119" s="310" t="s">
        <v>309</v>
      </c>
      <c r="E119" s="342">
        <v>47.99</v>
      </c>
      <c r="F119" s="342"/>
      <c r="G119" s="344">
        <f t="shared" si="3"/>
        <v>3791.1799999999862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3</v>
      </c>
      <c r="C120" s="309">
        <v>46139</v>
      </c>
      <c r="D120" s="310" t="s">
        <v>310</v>
      </c>
      <c r="E120" s="342">
        <v>13.11</v>
      </c>
      <c r="F120" s="342"/>
      <c r="G120" s="344">
        <f t="shared" si="3"/>
        <v>3839.169999999986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4</v>
      </c>
      <c r="C121" s="309">
        <v>46139</v>
      </c>
      <c r="D121" s="310" t="s">
        <v>311</v>
      </c>
      <c r="E121" s="342">
        <v>30.54</v>
      </c>
      <c r="F121" s="342"/>
      <c r="G121" s="344">
        <f t="shared" si="3"/>
        <v>3852.2799999999861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1</v>
      </c>
      <c r="C122" s="309">
        <v>46139</v>
      </c>
      <c r="D122" s="310" t="s">
        <v>312</v>
      </c>
      <c r="E122" s="342">
        <v>163.01</v>
      </c>
      <c r="F122" s="342"/>
      <c r="G122" s="344">
        <f t="shared" si="3"/>
        <v>3882.8199999999861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6</v>
      </c>
      <c r="C123" s="309">
        <v>46139</v>
      </c>
      <c r="D123" s="310" t="s">
        <v>313</v>
      </c>
      <c r="E123" s="342">
        <v>54.97</v>
      </c>
      <c r="F123" s="342"/>
      <c r="G123" s="344">
        <f t="shared" si="3"/>
        <v>4045.8299999999858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1</v>
      </c>
      <c r="C124" s="309">
        <v>46139</v>
      </c>
      <c r="D124" s="310" t="s">
        <v>307</v>
      </c>
      <c r="E124" s="342">
        <v>51.28</v>
      </c>
      <c r="F124" s="342"/>
      <c r="G124" s="344">
        <f t="shared" si="3"/>
        <v>4100.7999999999856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6</v>
      </c>
      <c r="C125" s="309">
        <v>46138</v>
      </c>
      <c r="D125" s="310" t="s">
        <v>313</v>
      </c>
      <c r="E125" s="342">
        <v>38.979999999999997</v>
      </c>
      <c r="F125" s="342"/>
      <c r="G125" s="344">
        <f t="shared" si="3"/>
        <v>4152.0799999999854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2</v>
      </c>
      <c r="C126" s="309">
        <v>46138</v>
      </c>
      <c r="D126" s="310" t="s">
        <v>314</v>
      </c>
      <c r="E126" s="342">
        <v>39.83</v>
      </c>
      <c r="F126" s="342"/>
      <c r="G126" s="344">
        <f t="shared" si="3"/>
        <v>4191.0599999999849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8</v>
      </c>
      <c r="C127" s="309">
        <v>46138</v>
      </c>
      <c r="D127" s="310" t="s">
        <v>314</v>
      </c>
      <c r="E127" s="342">
        <v>51.24</v>
      </c>
      <c r="F127" s="342"/>
      <c r="G127" s="344">
        <f t="shared" si="3"/>
        <v>4230.8899999999849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294</v>
      </c>
      <c r="B128" s="341">
        <v>12</v>
      </c>
      <c r="C128" s="309">
        <v>46137</v>
      </c>
      <c r="D128" s="310" t="s">
        <v>315</v>
      </c>
      <c r="E128" s="342">
        <v>214.74</v>
      </c>
      <c r="F128" s="342"/>
      <c r="G128" s="344">
        <f t="shared" si="3"/>
        <v>4282.1299999999846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287</v>
      </c>
      <c r="B129" s="341" t="s">
        <v>287</v>
      </c>
      <c r="C129" s="309">
        <v>46136</v>
      </c>
      <c r="D129" s="310" t="s">
        <v>316</v>
      </c>
      <c r="E129" s="342">
        <v>127.68</v>
      </c>
      <c r="F129" s="342">
        <v>127.68</v>
      </c>
      <c r="G129" s="344">
        <f t="shared" si="3"/>
        <v>4496.8699999999844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8</v>
      </c>
      <c r="C130" s="309">
        <v>46135</v>
      </c>
      <c r="D130" s="310" t="s">
        <v>317</v>
      </c>
      <c r="E130" s="342">
        <v>65</v>
      </c>
      <c r="F130" s="342"/>
      <c r="G130" s="344">
        <f t="shared" si="3"/>
        <v>4496.8699999999844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291</v>
      </c>
      <c r="B131" s="341">
        <v>40</v>
      </c>
      <c r="C131" s="309">
        <v>46134</v>
      </c>
      <c r="D131" s="310" t="s">
        <v>318</v>
      </c>
      <c r="E131" s="342"/>
      <c r="F131" s="342">
        <v>838.69</v>
      </c>
      <c r="G131" s="344">
        <f t="shared" si="3"/>
        <v>4561.8699999999844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2</v>
      </c>
      <c r="C132" s="309">
        <v>46134</v>
      </c>
      <c r="D132" s="310" t="s">
        <v>319</v>
      </c>
      <c r="E132" s="342">
        <v>17.03</v>
      </c>
      <c r="F132" s="342"/>
      <c r="G132" s="344">
        <f t="shared" si="3"/>
        <v>3723.1799999999848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6</v>
      </c>
      <c r="C133" s="309">
        <v>46134</v>
      </c>
      <c r="D133" s="310" t="s">
        <v>313</v>
      </c>
      <c r="E133" s="342">
        <v>51.94</v>
      </c>
      <c r="F133" s="342"/>
      <c r="G133" s="344">
        <f t="shared" si="3"/>
        <v>3740.209999999985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1</v>
      </c>
      <c r="C134" s="309">
        <v>46134</v>
      </c>
      <c r="D134" s="310" t="s">
        <v>307</v>
      </c>
      <c r="E134" s="342">
        <v>226.7</v>
      </c>
      <c r="F134" s="342"/>
      <c r="G134" s="344">
        <f t="shared" si="3"/>
        <v>3792.1499999999851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2</v>
      </c>
      <c r="C135" s="309">
        <v>46133</v>
      </c>
      <c r="D135" s="310" t="s">
        <v>320</v>
      </c>
      <c r="E135" s="342">
        <v>70</v>
      </c>
      <c r="F135" s="342"/>
      <c r="G135" s="344">
        <f t="shared" si="3"/>
        <v>4018.8499999999849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8</v>
      </c>
      <c r="C136" s="309">
        <v>46133</v>
      </c>
      <c r="D136" s="310" t="s">
        <v>321</v>
      </c>
      <c r="E136" s="342">
        <v>14.26</v>
      </c>
      <c r="F136" s="342"/>
      <c r="G136" s="344">
        <f t="shared" si="3"/>
        <v>4088.8499999999849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1</v>
      </c>
      <c r="C137" s="309">
        <v>46133</v>
      </c>
      <c r="D137" s="310" t="s">
        <v>322</v>
      </c>
      <c r="E137" s="342">
        <v>8.51</v>
      </c>
      <c r="F137" s="342"/>
      <c r="G137" s="344">
        <f t="shared" si="3"/>
        <v>4103.1099999999851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5</v>
      </c>
      <c r="C138" s="309">
        <v>46133</v>
      </c>
      <c r="D138" s="310" t="s">
        <v>323</v>
      </c>
      <c r="E138" s="342">
        <v>20</v>
      </c>
      <c r="F138" s="342"/>
      <c r="G138" s="344">
        <f t="shared" si="3"/>
        <v>4111.6199999999853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294</v>
      </c>
      <c r="B139" s="341">
        <v>23</v>
      </c>
      <c r="C139" s="309">
        <v>46133</v>
      </c>
      <c r="D139" s="310" t="s">
        <v>67</v>
      </c>
      <c r="E139" s="342">
        <v>650.88</v>
      </c>
      <c r="F139" s="342"/>
      <c r="G139" s="344">
        <f t="shared" si="3"/>
        <v>4131.6199999999853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289</v>
      </c>
      <c r="B140" s="341">
        <v>6</v>
      </c>
      <c r="C140" s="309">
        <v>46133</v>
      </c>
      <c r="D140" s="310" t="s">
        <v>324</v>
      </c>
      <c r="E140" s="342">
        <v>15</v>
      </c>
      <c r="F140" s="342"/>
      <c r="G140" s="344">
        <f t="shared" si="3"/>
        <v>4782.4999999999854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5</v>
      </c>
      <c r="C141" s="309">
        <v>46133</v>
      </c>
      <c r="D141" s="310" t="s">
        <v>324</v>
      </c>
      <c r="E141" s="342">
        <v>250</v>
      </c>
      <c r="F141" s="342"/>
      <c r="G141" s="344">
        <f t="shared" si="3"/>
        <v>4797.4999999999854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294</v>
      </c>
      <c r="B142" s="341">
        <v>22</v>
      </c>
      <c r="C142" s="309">
        <v>46132</v>
      </c>
      <c r="D142" s="310" t="s">
        <v>325</v>
      </c>
      <c r="E142" s="342">
        <v>20.22</v>
      </c>
      <c r="F142" s="342"/>
      <c r="G142" s="344">
        <f t="shared" si="3"/>
        <v>5047.4999999999854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6</v>
      </c>
      <c r="C143" s="309">
        <v>46132</v>
      </c>
      <c r="D143" s="310" t="s">
        <v>326</v>
      </c>
      <c r="E143" s="342">
        <v>44</v>
      </c>
      <c r="F143" s="342"/>
      <c r="G143" s="344">
        <f t="shared" si="3"/>
        <v>5067.7199999999857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2</v>
      </c>
      <c r="C144" s="309">
        <v>46132</v>
      </c>
      <c r="D144" s="310" t="s">
        <v>327</v>
      </c>
      <c r="E144" s="342">
        <v>12.01</v>
      </c>
      <c r="F144" s="342"/>
      <c r="G144" s="344">
        <f t="shared" si="3"/>
        <v>5111.7199999999857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2</v>
      </c>
      <c r="C145" s="309">
        <v>46132</v>
      </c>
      <c r="D145" s="310" t="s">
        <v>296</v>
      </c>
      <c r="E145" s="342">
        <v>12.21</v>
      </c>
      <c r="F145" s="342"/>
      <c r="G145" s="344">
        <f t="shared" si="3"/>
        <v>5123.7299999999859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2</v>
      </c>
      <c r="C146" s="309">
        <v>46132</v>
      </c>
      <c r="D146" s="310" t="s">
        <v>328</v>
      </c>
      <c r="E146" s="342">
        <v>46.4</v>
      </c>
      <c r="F146" s="342"/>
      <c r="G146" s="344">
        <f t="shared" si="3"/>
        <v>5135.939999999986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46131</v>
      </c>
      <c r="D147" s="310" t="s">
        <v>329</v>
      </c>
      <c r="E147" s="342">
        <v>31.7</v>
      </c>
      <c r="F147" s="342"/>
      <c r="G147" s="344">
        <f t="shared" si="3"/>
        <v>5182.3399999999856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8</v>
      </c>
      <c r="C148" s="309">
        <v>46131</v>
      </c>
      <c r="D148" s="310" t="s">
        <v>330</v>
      </c>
      <c r="E148" s="342">
        <v>11.11</v>
      </c>
      <c r="F148" s="342"/>
      <c r="G148" s="344">
        <f t="shared" si="3"/>
        <v>5214.0399999999854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1</v>
      </c>
      <c r="C149" s="309">
        <v>46131</v>
      </c>
      <c r="D149" s="310" t="s">
        <v>307</v>
      </c>
      <c r="E149" s="342">
        <v>79.16</v>
      </c>
      <c r="F149" s="342"/>
      <c r="G149" s="344">
        <f t="shared" si="3"/>
        <v>5225.1499999999851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294</v>
      </c>
      <c r="B150" s="341">
        <v>22</v>
      </c>
      <c r="C150" s="309">
        <v>46131</v>
      </c>
      <c r="D150" s="310" t="s">
        <v>331</v>
      </c>
      <c r="E150" s="342">
        <v>7.46</v>
      </c>
      <c r="F150" s="342"/>
      <c r="G150" s="344">
        <f t="shared" si="3"/>
        <v>5304.3099999999849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6</v>
      </c>
      <c r="C151" s="309">
        <v>46131</v>
      </c>
      <c r="D151" s="310" t="s">
        <v>300</v>
      </c>
      <c r="E151" s="342">
        <v>13.83</v>
      </c>
      <c r="F151" s="342"/>
      <c r="G151" s="344">
        <f t="shared" si="3"/>
        <v>5311.769999999985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6</v>
      </c>
      <c r="C152" s="309">
        <v>46131</v>
      </c>
      <c r="D152" s="310" t="s">
        <v>300</v>
      </c>
      <c r="E152" s="342">
        <v>30</v>
      </c>
      <c r="F152" s="342"/>
      <c r="G152" s="344">
        <f t="shared" si="3"/>
        <v>5325.5999999999849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6</v>
      </c>
      <c r="C153" s="309">
        <v>46131</v>
      </c>
      <c r="D153" s="310" t="s">
        <v>300</v>
      </c>
      <c r="E153" s="342">
        <v>15.17</v>
      </c>
      <c r="F153" s="342"/>
      <c r="G153" s="344">
        <f t="shared" si="3"/>
        <v>5355.5999999999849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1</v>
      </c>
      <c r="C154" s="309">
        <v>46130</v>
      </c>
      <c r="D154" s="310" t="s">
        <v>332</v>
      </c>
      <c r="E154" s="342">
        <v>75.55</v>
      </c>
      <c r="F154" s="342"/>
      <c r="G154" s="344">
        <f t="shared" si="3"/>
        <v>5370.769999999985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2</v>
      </c>
      <c r="C155" s="309">
        <v>46130</v>
      </c>
      <c r="D155" s="310" t="s">
        <v>333</v>
      </c>
      <c r="E155" s="342">
        <v>26</v>
      </c>
      <c r="F155" s="342"/>
      <c r="G155" s="344">
        <f t="shared" si="3"/>
        <v>5446.3199999999852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1</v>
      </c>
      <c r="C156" s="309">
        <v>46130</v>
      </c>
      <c r="D156" s="310" t="s">
        <v>312</v>
      </c>
      <c r="E156" s="342">
        <v>25.28</v>
      </c>
      <c r="F156" s="342"/>
      <c r="G156" s="344">
        <f t="shared" si="3"/>
        <v>5472.3199999999852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3</v>
      </c>
      <c r="C157" s="309">
        <v>46130</v>
      </c>
      <c r="D157" s="310" t="s">
        <v>296</v>
      </c>
      <c r="E157" s="342">
        <v>7.76</v>
      </c>
      <c r="F157" s="342"/>
      <c r="G157" s="344">
        <f t="shared" si="3"/>
        <v>5497.5999999999849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294</v>
      </c>
      <c r="B158" s="341">
        <v>22</v>
      </c>
      <c r="C158" s="309">
        <v>46130</v>
      </c>
      <c r="D158" s="310" t="s">
        <v>334</v>
      </c>
      <c r="E158" s="342">
        <v>13.84</v>
      </c>
      <c r="F158" s="342"/>
      <c r="G158" s="344">
        <f t="shared" si="3"/>
        <v>5505.3599999999851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287</v>
      </c>
      <c r="B159" s="341" t="s">
        <v>287</v>
      </c>
      <c r="C159" s="309">
        <v>46130</v>
      </c>
      <c r="D159" s="310" t="s">
        <v>335</v>
      </c>
      <c r="E159" s="342">
        <v>578.57000000000005</v>
      </c>
      <c r="F159" s="342">
        <v>578.57000000000005</v>
      </c>
      <c r="G159" s="344">
        <f t="shared" si="3"/>
        <v>5519.1999999999853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2</v>
      </c>
      <c r="C160" s="309">
        <v>46129</v>
      </c>
      <c r="D160" s="310" t="s">
        <v>327</v>
      </c>
      <c r="E160" s="342">
        <v>12.84</v>
      </c>
      <c r="F160" s="342"/>
      <c r="G160" s="344">
        <f t="shared" si="3"/>
        <v>5519.1999999999853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2</v>
      </c>
      <c r="C161" s="309">
        <v>46129</v>
      </c>
      <c r="D161" s="310" t="s">
        <v>336</v>
      </c>
      <c r="E161" s="342">
        <v>59.71</v>
      </c>
      <c r="F161" s="342"/>
      <c r="G161" s="344">
        <f t="shared" si="3"/>
        <v>5532.0399999999854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294</v>
      </c>
      <c r="B162" s="341">
        <v>21</v>
      </c>
      <c r="C162" s="309">
        <v>46129</v>
      </c>
      <c r="D162" s="310" t="s">
        <v>194</v>
      </c>
      <c r="E162" s="342">
        <v>75.599999999999994</v>
      </c>
      <c r="F162" s="342"/>
      <c r="G162" s="344">
        <f t="shared" si="3"/>
        <v>5591.7499999999854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294</v>
      </c>
      <c r="B163" s="341">
        <v>43</v>
      </c>
      <c r="C163" s="309">
        <v>46129</v>
      </c>
      <c r="D163" s="310" t="s">
        <v>337</v>
      </c>
      <c r="E163" s="342">
        <v>22.35</v>
      </c>
      <c r="F163" s="342"/>
      <c r="G163" s="344">
        <f t="shared" si="3"/>
        <v>5667.3499999999858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294</v>
      </c>
      <c r="B164" s="341">
        <v>42</v>
      </c>
      <c r="C164" s="309">
        <v>46129</v>
      </c>
      <c r="D164" s="310" t="s">
        <v>337</v>
      </c>
      <c r="E164" s="342">
        <v>37.25</v>
      </c>
      <c r="F164" s="342"/>
      <c r="G164" s="344">
        <f t="shared" si="3"/>
        <v>5689.6999999999862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8</v>
      </c>
      <c r="C165" s="309">
        <v>46129</v>
      </c>
      <c r="D165" s="310" t="s">
        <v>321</v>
      </c>
      <c r="E165" s="342">
        <v>35.119999999999997</v>
      </c>
      <c r="F165" s="342"/>
      <c r="G165" s="344">
        <f t="shared" si="3"/>
        <v>5726.9499999999862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3</v>
      </c>
      <c r="C166" s="309">
        <v>46129</v>
      </c>
      <c r="D166" s="310" t="s">
        <v>296</v>
      </c>
      <c r="E166" s="342">
        <v>8.7200000000000006</v>
      </c>
      <c r="F166" s="342"/>
      <c r="G166" s="344">
        <f t="shared" si="3"/>
        <v>5762.0699999999861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2</v>
      </c>
      <c r="C167" s="309">
        <v>46129</v>
      </c>
      <c r="D167" s="310" t="s">
        <v>338</v>
      </c>
      <c r="E167" s="342">
        <v>13.21</v>
      </c>
      <c r="F167" s="342"/>
      <c r="G167" s="344">
        <f t="shared" si="3"/>
        <v>5770.7899999999863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294</v>
      </c>
      <c r="B168" s="341">
        <v>17</v>
      </c>
      <c r="C168" s="309">
        <v>46129</v>
      </c>
      <c r="D168" s="310" t="s">
        <v>188</v>
      </c>
      <c r="E168" s="342">
        <v>42.65</v>
      </c>
      <c r="F168" s="342"/>
      <c r="G168" s="344">
        <f t="shared" si="3"/>
        <v>5783.9999999999864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339</v>
      </c>
      <c r="B169" s="341" t="s">
        <v>339</v>
      </c>
      <c r="C169" s="309">
        <v>46129</v>
      </c>
      <c r="D169" s="310" t="s">
        <v>340</v>
      </c>
      <c r="E169" s="342">
        <v>130.31</v>
      </c>
      <c r="F169" s="342"/>
      <c r="G169" s="344">
        <f t="shared" si="3"/>
        <v>5826.649999999986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294</v>
      </c>
      <c r="B170" s="341">
        <v>15</v>
      </c>
      <c r="C170" s="309">
        <v>46129</v>
      </c>
      <c r="D170" s="310" t="s">
        <v>185</v>
      </c>
      <c r="E170" s="342">
        <v>131.22999999999999</v>
      </c>
      <c r="F170" s="342"/>
      <c r="G170" s="344">
        <f t="shared" si="3"/>
        <v>5956.9599999999864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6</v>
      </c>
      <c r="C171" s="309">
        <v>46129</v>
      </c>
      <c r="D171" s="310" t="s">
        <v>341</v>
      </c>
      <c r="E171" s="342">
        <v>210</v>
      </c>
      <c r="F171" s="342"/>
      <c r="G171" s="344">
        <f t="shared" si="3"/>
        <v>6088.189999999986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294</v>
      </c>
      <c r="B172" s="341">
        <v>23</v>
      </c>
      <c r="C172" s="309">
        <v>46129</v>
      </c>
      <c r="D172" s="310" t="s">
        <v>63</v>
      </c>
      <c r="E172" s="342">
        <v>529.46</v>
      </c>
      <c r="F172" s="342"/>
      <c r="G172" s="344">
        <f t="shared" si="3"/>
        <v>6298.189999999986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289</v>
      </c>
      <c r="B173" s="341">
        <v>7</v>
      </c>
      <c r="C173" s="309">
        <v>46129</v>
      </c>
      <c r="D173" s="310" t="s">
        <v>342</v>
      </c>
      <c r="E173" s="342">
        <v>32.78</v>
      </c>
      <c r="F173" s="342"/>
      <c r="G173" s="344">
        <f t="shared" si="3"/>
        <v>6827.649999999986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4</v>
      </c>
      <c r="C174" s="309">
        <v>46128</v>
      </c>
      <c r="D174" s="310" t="s">
        <v>311</v>
      </c>
      <c r="E174" s="342">
        <v>44.41</v>
      </c>
      <c r="F174" s="342"/>
      <c r="G174" s="344">
        <f t="shared" si="3"/>
        <v>6860.4299999999857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16</v>
      </c>
      <c r="C175" s="309">
        <v>46128</v>
      </c>
      <c r="D175" s="310" t="s">
        <v>343</v>
      </c>
      <c r="E175" s="342">
        <v>15</v>
      </c>
      <c r="F175" s="342"/>
      <c r="G175" s="344">
        <f t="shared" si="3"/>
        <v>6904.8399999999856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2</v>
      </c>
      <c r="C176" s="309">
        <v>46128</v>
      </c>
      <c r="D176" s="310" t="s">
        <v>301</v>
      </c>
      <c r="E176" s="342">
        <v>41.95</v>
      </c>
      <c r="F176" s="342"/>
      <c r="G176" s="344">
        <f t="shared" si="3"/>
        <v>6919.8399999999856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5</v>
      </c>
      <c r="C177" s="309">
        <v>46128</v>
      </c>
      <c r="D177" s="310" t="s">
        <v>344</v>
      </c>
      <c r="E177" s="342">
        <v>21.3</v>
      </c>
      <c r="F177" s="342"/>
      <c r="G177" s="344">
        <f t="shared" si="3"/>
        <v>6961.7899999999854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4</v>
      </c>
      <c r="C178" s="309">
        <v>46128</v>
      </c>
      <c r="D178" s="310" t="s">
        <v>296</v>
      </c>
      <c r="E178" s="342">
        <v>70.03</v>
      </c>
      <c r="F178" s="342"/>
      <c r="G178" s="344">
        <f t="shared" si="3"/>
        <v>6983.0899999999856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2</v>
      </c>
      <c r="C179" s="309">
        <v>46128</v>
      </c>
      <c r="D179" s="310" t="s">
        <v>296</v>
      </c>
      <c r="E179" s="342">
        <v>11.48</v>
      </c>
      <c r="F179" s="342"/>
      <c r="G179" s="344">
        <f t="shared" si="3"/>
        <v>7053.1199999999853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6</v>
      </c>
      <c r="C180" s="309">
        <v>46128</v>
      </c>
      <c r="D180" s="310" t="s">
        <v>345</v>
      </c>
      <c r="E180" s="342">
        <v>26.61</v>
      </c>
      <c r="F180" s="342"/>
      <c r="G180" s="344">
        <f t="shared" si="3"/>
        <v>7064.5999999999849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6</v>
      </c>
      <c r="C181" s="309">
        <v>46128</v>
      </c>
      <c r="D181" s="310" t="s">
        <v>346</v>
      </c>
      <c r="E181" s="342">
        <v>42.59</v>
      </c>
      <c r="F181" s="342"/>
      <c r="G181" s="344">
        <f t="shared" si="3"/>
        <v>7091.2099999999846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46128</v>
      </c>
      <c r="D182" s="310" t="s">
        <v>300</v>
      </c>
      <c r="E182" s="342">
        <v>20.58</v>
      </c>
      <c r="F182" s="342"/>
      <c r="G182" s="344">
        <f t="shared" si="3"/>
        <v>7133.7999999999847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294</v>
      </c>
      <c r="B183" s="341">
        <v>11</v>
      </c>
      <c r="C183" s="309">
        <v>46128</v>
      </c>
      <c r="D183" s="310" t="s">
        <v>178</v>
      </c>
      <c r="E183" s="342">
        <v>267.91000000000003</v>
      </c>
      <c r="F183" s="342"/>
      <c r="G183" s="344">
        <f t="shared" si="3"/>
        <v>7154.3799999999846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291</v>
      </c>
      <c r="B184" s="341">
        <v>41</v>
      </c>
      <c r="C184" s="309">
        <v>46128</v>
      </c>
      <c r="D184" s="310" t="s">
        <v>299</v>
      </c>
      <c r="E184" s="342"/>
      <c r="F184" s="342">
        <v>300</v>
      </c>
      <c r="G184" s="344">
        <f t="shared" si="3"/>
        <v>7422.2899999999845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291</v>
      </c>
      <c r="B185" s="341">
        <v>39</v>
      </c>
      <c r="C185" s="309">
        <v>46128</v>
      </c>
      <c r="D185" s="310" t="s">
        <v>292</v>
      </c>
      <c r="E185" s="342"/>
      <c r="F185" s="342">
        <v>2763.78</v>
      </c>
      <c r="G185" s="344">
        <f t="shared" si="3"/>
        <v>7122.2899999999845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287</v>
      </c>
      <c r="B186" s="341" t="s">
        <v>287</v>
      </c>
      <c r="C186" s="309">
        <v>46127</v>
      </c>
      <c r="D186" s="310" t="s">
        <v>347</v>
      </c>
      <c r="E186" s="342">
        <v>93.71</v>
      </c>
      <c r="F186" s="342">
        <v>93.71</v>
      </c>
      <c r="G186" s="344">
        <f t="shared" si="3"/>
        <v>4358.5099999999848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6</v>
      </c>
      <c r="C187" s="309">
        <v>46127</v>
      </c>
      <c r="D187" s="310" t="s">
        <v>348</v>
      </c>
      <c r="E187" s="342">
        <v>27</v>
      </c>
      <c r="F187" s="342"/>
      <c r="G187" s="344">
        <f t="shared" si="3"/>
        <v>4358.5099999999848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291</v>
      </c>
      <c r="B188" s="341">
        <v>38</v>
      </c>
      <c r="C188" s="309">
        <v>46127</v>
      </c>
      <c r="D188" s="310" t="s">
        <v>293</v>
      </c>
      <c r="E188" s="342"/>
      <c r="F188" s="342">
        <v>4597.82</v>
      </c>
      <c r="G188" s="344">
        <f t="shared" si="3"/>
        <v>4385.5099999999848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2</v>
      </c>
      <c r="C189" s="309">
        <v>46127</v>
      </c>
      <c r="D189" s="310" t="s">
        <v>296</v>
      </c>
      <c r="E189" s="342">
        <v>14.67</v>
      </c>
      <c r="F189" s="342"/>
      <c r="G189" s="344">
        <f t="shared" si="3"/>
        <v>-212.31000000001481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2</v>
      </c>
      <c r="C190" s="309">
        <v>46127</v>
      </c>
      <c r="D190" s="310" t="s">
        <v>349</v>
      </c>
      <c r="E190" s="342">
        <v>102.2</v>
      </c>
      <c r="F190" s="342"/>
      <c r="G190" s="344">
        <f t="shared" si="3"/>
        <v>-197.64000000001482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8</v>
      </c>
      <c r="C191" s="309">
        <v>46126</v>
      </c>
      <c r="D191" s="310" t="s">
        <v>321</v>
      </c>
      <c r="E191" s="342">
        <v>15.53</v>
      </c>
      <c r="F191" s="342"/>
      <c r="G191" s="344">
        <f t="shared" si="3"/>
        <v>-95.440000000014805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294</v>
      </c>
      <c r="B192" s="341">
        <v>24</v>
      </c>
      <c r="C192" s="309">
        <v>46126</v>
      </c>
      <c r="D192" s="310" t="s">
        <v>199</v>
      </c>
      <c r="E192" s="342">
        <v>105.33</v>
      </c>
      <c r="F192" s="342"/>
      <c r="G192" s="344">
        <f t="shared" si="3"/>
        <v>-79.910000000014804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2</v>
      </c>
      <c r="C193" s="309">
        <v>46125</v>
      </c>
      <c r="D193" s="310" t="s">
        <v>350</v>
      </c>
      <c r="E193" s="342">
        <v>11.64</v>
      </c>
      <c r="F193" s="342"/>
      <c r="G193" s="344">
        <f t="shared" si="3"/>
        <v>25.419999999985201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1</v>
      </c>
      <c r="C194" s="309">
        <v>46125</v>
      </c>
      <c r="D194" s="310" t="s">
        <v>307</v>
      </c>
      <c r="E194" s="342">
        <v>50.71</v>
      </c>
      <c r="F194" s="342"/>
      <c r="G194" s="344">
        <f t="shared" si="3"/>
        <v>37.059999999985202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2</v>
      </c>
      <c r="C195" s="309">
        <v>46125</v>
      </c>
      <c r="D195" s="310" t="s">
        <v>338</v>
      </c>
      <c r="E195" s="342">
        <v>11.06</v>
      </c>
      <c r="F195" s="342"/>
      <c r="G195" s="344">
        <f t="shared" si="3"/>
        <v>87.769999999985203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4</v>
      </c>
      <c r="C196" s="309">
        <v>46125</v>
      </c>
      <c r="D196" s="310" t="s">
        <v>295</v>
      </c>
      <c r="E196" s="342">
        <v>35.979999999999997</v>
      </c>
      <c r="F196" s="342"/>
      <c r="G196" s="344">
        <f t="shared" si="3"/>
        <v>98.829999999985205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8</v>
      </c>
      <c r="C197" s="309">
        <v>46125</v>
      </c>
      <c r="D197" s="310" t="s">
        <v>351</v>
      </c>
      <c r="E197" s="342">
        <v>7.83</v>
      </c>
      <c r="F197" s="342"/>
      <c r="G197" s="344">
        <f t="shared" si="3"/>
        <v>134.80999999998519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3</v>
      </c>
      <c r="C198" s="309">
        <v>46125</v>
      </c>
      <c r="D198" s="310" t="s">
        <v>352</v>
      </c>
      <c r="E198" s="342">
        <v>4.1900000000000004</v>
      </c>
      <c r="F198" s="342"/>
      <c r="G198" s="344">
        <f t="shared" si="3"/>
        <v>142.63999999998521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8</v>
      </c>
      <c r="C199" s="309">
        <v>46125</v>
      </c>
      <c r="D199" s="310" t="s">
        <v>353</v>
      </c>
      <c r="E199" s="342">
        <v>39.25</v>
      </c>
      <c r="F199" s="342"/>
      <c r="G199" s="344">
        <f t="shared" si="3"/>
        <v>146.8299999999852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287</v>
      </c>
      <c r="B200" s="341" t="s">
        <v>287</v>
      </c>
      <c r="C200" s="309">
        <v>46125</v>
      </c>
      <c r="D200" s="310" t="s">
        <v>354</v>
      </c>
      <c r="E200" s="342">
        <v>318.36</v>
      </c>
      <c r="F200" s="342">
        <v>318.36</v>
      </c>
      <c r="G200" s="344">
        <f t="shared" si="3"/>
        <v>186.0799999999852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294</v>
      </c>
      <c r="B201" s="341">
        <v>19</v>
      </c>
      <c r="C201" s="309">
        <v>46125</v>
      </c>
      <c r="D201" s="310" t="s">
        <v>191</v>
      </c>
      <c r="E201" s="342">
        <v>200</v>
      </c>
      <c r="F201" s="342"/>
      <c r="G201" s="344">
        <f t="shared" si="3"/>
        <v>186.0799999999852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1</v>
      </c>
      <c r="C202" s="309">
        <v>46124</v>
      </c>
      <c r="D202" s="310" t="s">
        <v>304</v>
      </c>
      <c r="E202" s="342">
        <v>136.05000000000001</v>
      </c>
      <c r="F202" s="342"/>
      <c r="G202" s="344">
        <f t="shared" si="3"/>
        <v>386.0799999999852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3</v>
      </c>
      <c r="C203" s="309">
        <v>46124</v>
      </c>
      <c r="D203" s="310" t="s">
        <v>352</v>
      </c>
      <c r="E203" s="342">
        <v>13.09</v>
      </c>
      <c r="F203" s="342"/>
      <c r="G203" s="344">
        <f t="shared" si="3"/>
        <v>522.12999999998522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8</v>
      </c>
      <c r="C204" s="309">
        <v>46124</v>
      </c>
      <c r="D204" s="310" t="s">
        <v>321</v>
      </c>
      <c r="E204" s="342">
        <v>24.47</v>
      </c>
      <c r="F204" s="342"/>
      <c r="G204" s="344">
        <f t="shared" si="3"/>
        <v>535.21999999998525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8</v>
      </c>
      <c r="C205" s="309">
        <v>46124</v>
      </c>
      <c r="D205" s="310" t="s">
        <v>321</v>
      </c>
      <c r="E205" s="342">
        <v>14.29</v>
      </c>
      <c r="F205" s="342"/>
      <c r="G205" s="344">
        <f t="shared" si="3"/>
        <v>559.68999999998528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294</v>
      </c>
      <c r="B206" s="341">
        <v>22</v>
      </c>
      <c r="C206" s="309">
        <v>46124</v>
      </c>
      <c r="D206" s="310" t="s">
        <v>306</v>
      </c>
      <c r="E206" s="342">
        <v>9.57</v>
      </c>
      <c r="F206" s="342"/>
      <c r="G206" s="344">
        <f t="shared" si="3"/>
        <v>573.97999999998524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3</v>
      </c>
      <c r="C207" s="309">
        <v>46124</v>
      </c>
      <c r="D207" s="310" t="s">
        <v>355</v>
      </c>
      <c r="E207" s="342">
        <v>25</v>
      </c>
      <c r="F207" s="342"/>
      <c r="G207" s="344">
        <f t="shared" si="3"/>
        <v>583.54999999998529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294</v>
      </c>
      <c r="B208" s="341">
        <v>22</v>
      </c>
      <c r="C208" s="309">
        <v>46123</v>
      </c>
      <c r="D208" s="310" t="s">
        <v>356</v>
      </c>
      <c r="E208" s="342">
        <v>19.16</v>
      </c>
      <c r="F208" s="342"/>
      <c r="G208" s="344">
        <f t="shared" si="3"/>
        <v>608.54999999998529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2</v>
      </c>
      <c r="C209" s="309">
        <v>46123</v>
      </c>
      <c r="D209" s="310" t="s">
        <v>301</v>
      </c>
      <c r="E209" s="342">
        <v>20.91</v>
      </c>
      <c r="F209" s="342"/>
      <c r="G209" s="344">
        <f t="shared" si="3"/>
        <v>627.70999999998526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2</v>
      </c>
      <c r="C210" s="309">
        <v>46123</v>
      </c>
      <c r="D210" s="310" t="s">
        <v>296</v>
      </c>
      <c r="E210" s="342">
        <v>12.44</v>
      </c>
      <c r="F210" s="342"/>
      <c r="G210" s="344">
        <f t="shared" si="3"/>
        <v>648.61999999998523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2</v>
      </c>
      <c r="C211" s="309">
        <v>46123</v>
      </c>
      <c r="D211" s="310" t="s">
        <v>357</v>
      </c>
      <c r="E211" s="342">
        <v>41.34</v>
      </c>
      <c r="F211" s="342"/>
      <c r="G211" s="344">
        <f t="shared" si="3"/>
        <v>661.05999999998528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6</v>
      </c>
      <c r="C212" s="309">
        <v>46122</v>
      </c>
      <c r="D212" s="310" t="s">
        <v>456</v>
      </c>
      <c r="E212" s="342">
        <v>-0.04</v>
      </c>
      <c r="F212" s="342"/>
      <c r="G212" s="344">
        <f t="shared" si="3"/>
        <v>702.39999999998531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5</v>
      </c>
      <c r="C213" s="309">
        <v>46122</v>
      </c>
      <c r="D213" s="310" t="s">
        <v>358</v>
      </c>
      <c r="E213" s="342">
        <v>372</v>
      </c>
      <c r="F213" s="342"/>
      <c r="G213" s="344">
        <f t="shared" si="3"/>
        <v>702.35999999998535</v>
      </c>
      <c r="H213" s="345" t="s">
        <v>298</v>
      </c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2</v>
      </c>
      <c r="C214" s="309">
        <v>46122</v>
      </c>
      <c r="D214" s="310" t="s">
        <v>359</v>
      </c>
      <c r="E214" s="342">
        <v>15.22</v>
      </c>
      <c r="F214" s="342"/>
      <c r="G214" s="344">
        <f t="shared" si="3"/>
        <v>1074.3599999999853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3</v>
      </c>
      <c r="C215" s="309">
        <v>46122</v>
      </c>
      <c r="D215" s="310" t="s">
        <v>296</v>
      </c>
      <c r="E215" s="342">
        <v>9.5500000000000007</v>
      </c>
      <c r="F215" s="342"/>
      <c r="G215" s="344">
        <f t="shared" si="3"/>
        <v>1089.5799999999854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8</v>
      </c>
      <c r="C216" s="309">
        <v>46122</v>
      </c>
      <c r="D216" s="310" t="s">
        <v>360</v>
      </c>
      <c r="E216" s="342">
        <v>52.65</v>
      </c>
      <c r="F216" s="342"/>
      <c r="G216" s="344">
        <f t="shared" si="3"/>
        <v>1099.1299999999853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1</v>
      </c>
      <c r="C217" s="309">
        <v>46122</v>
      </c>
      <c r="D217" s="310" t="s">
        <v>312</v>
      </c>
      <c r="E217" s="342">
        <v>68.989999999999995</v>
      </c>
      <c r="F217" s="342"/>
      <c r="G217" s="344">
        <f t="shared" si="3"/>
        <v>1151.7799999999854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2</v>
      </c>
      <c r="C218" s="309">
        <v>46122</v>
      </c>
      <c r="D218" s="310" t="s">
        <v>327</v>
      </c>
      <c r="E218" s="342">
        <v>17.37</v>
      </c>
      <c r="F218" s="342"/>
      <c r="G218" s="344">
        <f t="shared" si="3"/>
        <v>1220.7699999999854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8</v>
      </c>
      <c r="C219" s="309">
        <v>46121</v>
      </c>
      <c r="D219" s="310" t="s">
        <v>361</v>
      </c>
      <c r="E219" s="342">
        <v>64.42</v>
      </c>
      <c r="F219" s="342"/>
      <c r="G219" s="344">
        <f t="shared" si="3"/>
        <v>1238.1399999999853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2</v>
      </c>
      <c r="C220" s="309">
        <v>46121</v>
      </c>
      <c r="D220" s="310" t="s">
        <v>362</v>
      </c>
      <c r="E220" s="342">
        <v>9.4700000000000006</v>
      </c>
      <c r="F220" s="342"/>
      <c r="G220" s="344">
        <f t="shared" si="3"/>
        <v>1302.5599999999854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5</v>
      </c>
      <c r="C221" s="309">
        <v>46121</v>
      </c>
      <c r="D221" s="310" t="s">
        <v>363</v>
      </c>
      <c r="E221" s="342">
        <v>10.68</v>
      </c>
      <c r="F221" s="342"/>
      <c r="G221" s="344">
        <f t="shared" si="3"/>
        <v>1312.0299999999854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7</v>
      </c>
      <c r="C222" s="309">
        <v>46121</v>
      </c>
      <c r="D222" s="310" t="s">
        <v>364</v>
      </c>
      <c r="E222" s="342">
        <v>68.010000000000005</v>
      </c>
      <c r="F222" s="342"/>
      <c r="G222" s="344">
        <f t="shared" si="3"/>
        <v>1322.7099999999855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4</v>
      </c>
      <c r="C223" s="309">
        <v>46121</v>
      </c>
      <c r="D223" s="310" t="s">
        <v>311</v>
      </c>
      <c r="E223" s="342">
        <v>40.85</v>
      </c>
      <c r="F223" s="342"/>
      <c r="G223" s="344">
        <f t="shared" si="3"/>
        <v>1390.7199999999855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6</v>
      </c>
      <c r="C224" s="309">
        <v>46121</v>
      </c>
      <c r="D224" s="310" t="s">
        <v>365</v>
      </c>
      <c r="E224" s="342">
        <v>25</v>
      </c>
      <c r="F224" s="342"/>
      <c r="G224" s="344">
        <f t="shared" si="3"/>
        <v>1431.5699999999854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294</v>
      </c>
      <c r="B225" s="341">
        <v>18</v>
      </c>
      <c r="C225" s="309">
        <v>46120</v>
      </c>
      <c r="D225" s="310" t="s">
        <v>366</v>
      </c>
      <c r="E225" s="342">
        <v>400</v>
      </c>
      <c r="F225" s="342"/>
      <c r="G225" s="344">
        <f t="shared" si="3"/>
        <v>1456.5699999999854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339</v>
      </c>
      <c r="B226" s="341" t="s">
        <v>339</v>
      </c>
      <c r="C226" s="309">
        <v>46120</v>
      </c>
      <c r="D226" s="310" t="s">
        <v>182</v>
      </c>
      <c r="E226" s="342">
        <v>44.96</v>
      </c>
      <c r="F226" s="342"/>
      <c r="G226" s="344">
        <f t="shared" si="3"/>
        <v>1856.5699999999854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294</v>
      </c>
      <c r="B227" s="341">
        <v>13</v>
      </c>
      <c r="C227" s="309">
        <v>46120</v>
      </c>
      <c r="D227" s="310" t="s">
        <v>182</v>
      </c>
      <c r="E227" s="342">
        <v>104.98</v>
      </c>
      <c r="F227" s="342"/>
      <c r="G227" s="344">
        <f t="shared" si="3"/>
        <v>1901.5299999999854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2</v>
      </c>
      <c r="C228" s="309">
        <v>46120</v>
      </c>
      <c r="D228" s="310" t="s">
        <v>296</v>
      </c>
      <c r="E228" s="342">
        <v>13.8</v>
      </c>
      <c r="F228" s="342"/>
      <c r="G228" s="344">
        <f t="shared" si="3"/>
        <v>2006.5099999999854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4</v>
      </c>
      <c r="C229" s="309">
        <v>46120</v>
      </c>
      <c r="D229" s="310" t="s">
        <v>295</v>
      </c>
      <c r="E229" s="342">
        <v>37.92</v>
      </c>
      <c r="F229" s="342"/>
      <c r="G229" s="344">
        <f t="shared" si="3"/>
        <v>2020.3099999999854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6</v>
      </c>
      <c r="C230" s="309">
        <v>46120</v>
      </c>
      <c r="D230" s="310" t="s">
        <v>300</v>
      </c>
      <c r="E230" s="342">
        <v>56.68</v>
      </c>
      <c r="F230" s="342"/>
      <c r="G230" s="344">
        <f t="shared" si="3"/>
        <v>2058.2299999999855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6</v>
      </c>
      <c r="C231" s="309">
        <v>46120</v>
      </c>
      <c r="D231" s="310" t="s">
        <v>367</v>
      </c>
      <c r="E231" s="342">
        <v>29.26</v>
      </c>
      <c r="F231" s="342"/>
      <c r="G231" s="344">
        <f t="shared" si="3"/>
        <v>2114.9099999999853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294</v>
      </c>
      <c r="B232" s="341">
        <v>9</v>
      </c>
      <c r="C232" s="309">
        <v>46119</v>
      </c>
      <c r="D232" s="310" t="s">
        <v>58</v>
      </c>
      <c r="E232" s="342">
        <v>1281.53</v>
      </c>
      <c r="F232" s="342"/>
      <c r="G232" s="344">
        <f t="shared" si="3"/>
        <v>2144.1699999999855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4</v>
      </c>
      <c r="C233" s="309">
        <v>46119</v>
      </c>
      <c r="D233" s="310" t="s">
        <v>368</v>
      </c>
      <c r="E233" s="342">
        <v>25.84</v>
      </c>
      <c r="F233" s="342"/>
      <c r="G233" s="344">
        <f t="shared" si="3"/>
        <v>3425.6999999999853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8</v>
      </c>
      <c r="C234" s="309">
        <v>46119</v>
      </c>
      <c r="D234" s="310" t="s">
        <v>321</v>
      </c>
      <c r="E234" s="342">
        <v>12.05</v>
      </c>
      <c r="F234" s="342"/>
      <c r="G234" s="344">
        <f t="shared" si="3"/>
        <v>3451.5399999999854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4</v>
      </c>
      <c r="C235" s="309">
        <v>46119</v>
      </c>
      <c r="D235" s="310" t="s">
        <v>338</v>
      </c>
      <c r="E235" s="342">
        <v>82.04</v>
      </c>
      <c r="F235" s="342"/>
      <c r="G235" s="344">
        <f t="shared" si="3"/>
        <v>3463.5899999999856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2</v>
      </c>
      <c r="C236" s="309">
        <v>46119</v>
      </c>
      <c r="D236" s="310" t="s">
        <v>369</v>
      </c>
      <c r="E236" s="342">
        <v>22.92</v>
      </c>
      <c r="F236" s="342"/>
      <c r="G236" s="344">
        <f t="shared" si="3"/>
        <v>3545.6299999999856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5</v>
      </c>
      <c r="C237" s="309">
        <v>46118</v>
      </c>
      <c r="D237" s="310" t="s">
        <v>370</v>
      </c>
      <c r="E237" s="342">
        <v>400</v>
      </c>
      <c r="F237" s="342"/>
      <c r="G237" s="344">
        <f t="shared" si="3"/>
        <v>3568.5499999999856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294</v>
      </c>
      <c r="B238" s="341">
        <v>14</v>
      </c>
      <c r="C238" s="309">
        <v>46118</v>
      </c>
      <c r="D238" s="310" t="s">
        <v>371</v>
      </c>
      <c r="E238" s="342">
        <v>66.67</v>
      </c>
      <c r="F238" s="342"/>
      <c r="G238" s="344">
        <f t="shared" si="3"/>
        <v>3968.5499999999856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294</v>
      </c>
      <c r="B239" s="341">
        <v>14</v>
      </c>
      <c r="C239" s="309">
        <v>46118</v>
      </c>
      <c r="D239" s="310" t="s">
        <v>372</v>
      </c>
      <c r="E239" s="342">
        <v>70.25</v>
      </c>
      <c r="F239" s="342"/>
      <c r="G239" s="344">
        <f t="shared" si="3"/>
        <v>4035.2199999999857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1</v>
      </c>
      <c r="C240" s="309">
        <v>46117</v>
      </c>
      <c r="D240" s="310" t="s">
        <v>373</v>
      </c>
      <c r="E240" s="342">
        <v>25.6</v>
      </c>
      <c r="F240" s="342"/>
      <c r="G240" s="344">
        <f t="shared" si="3"/>
        <v>4105.4699999999857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8</v>
      </c>
      <c r="C241" s="309">
        <v>46117</v>
      </c>
      <c r="D241" s="310" t="s">
        <v>321</v>
      </c>
      <c r="E241" s="342">
        <v>8.56</v>
      </c>
      <c r="F241" s="342"/>
      <c r="G241" s="344">
        <f t="shared" si="3"/>
        <v>4131.0699999999861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6</v>
      </c>
      <c r="C242" s="309">
        <v>46117</v>
      </c>
      <c r="D242" s="310" t="s">
        <v>374</v>
      </c>
      <c r="E242" s="342">
        <v>301.67</v>
      </c>
      <c r="F242" s="342"/>
      <c r="G242" s="344">
        <f t="shared" si="3"/>
        <v>4139.6299999999865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1</v>
      </c>
      <c r="C243" s="309">
        <v>46116</v>
      </c>
      <c r="D243" s="310" t="s">
        <v>307</v>
      </c>
      <c r="E243" s="342">
        <v>176.85</v>
      </c>
      <c r="F243" s="342"/>
      <c r="G243" s="344">
        <f t="shared" si="3"/>
        <v>4441.2999999999865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1</v>
      </c>
      <c r="C244" s="309">
        <v>46116</v>
      </c>
      <c r="D244" s="310" t="s">
        <v>312</v>
      </c>
      <c r="E244" s="342">
        <v>139.34</v>
      </c>
      <c r="F244" s="342"/>
      <c r="G244" s="344">
        <f t="shared" si="3"/>
        <v>4618.1499999999869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294</v>
      </c>
      <c r="B245" s="341">
        <v>17</v>
      </c>
      <c r="C245" s="309">
        <v>46116</v>
      </c>
      <c r="D245" s="310" t="s">
        <v>375</v>
      </c>
      <c r="E245" s="342">
        <v>99</v>
      </c>
      <c r="F245" s="342"/>
      <c r="G245" s="344">
        <f t="shared" si="3"/>
        <v>4757.489999999987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2</v>
      </c>
      <c r="C246" s="309">
        <v>46116</v>
      </c>
      <c r="D246" s="310" t="s">
        <v>376</v>
      </c>
      <c r="E246" s="342">
        <v>34</v>
      </c>
      <c r="F246" s="342"/>
      <c r="G246" s="344">
        <f t="shared" si="3"/>
        <v>4856.489999999987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3</v>
      </c>
      <c r="C247" s="309">
        <v>46116</v>
      </c>
      <c r="D247" s="310" t="s">
        <v>352</v>
      </c>
      <c r="E247" s="342">
        <v>10.24</v>
      </c>
      <c r="F247" s="342"/>
      <c r="G247" s="344">
        <f t="shared" si="3"/>
        <v>4890.489999999987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7</v>
      </c>
      <c r="C248" s="309">
        <v>46115</v>
      </c>
      <c r="D248" s="310" t="s">
        <v>377</v>
      </c>
      <c r="E248" s="342">
        <v>100</v>
      </c>
      <c r="F248" s="342"/>
      <c r="G248" s="344">
        <f t="shared" si="3"/>
        <v>4900.7299999999868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6</v>
      </c>
      <c r="C249" s="309">
        <v>46115</v>
      </c>
      <c r="D249" s="310" t="s">
        <v>300</v>
      </c>
      <c r="E249" s="342">
        <v>7.68</v>
      </c>
      <c r="F249" s="342"/>
      <c r="G249" s="344">
        <f t="shared" si="3"/>
        <v>5000.7299999999868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2</v>
      </c>
      <c r="C250" s="309">
        <v>46115</v>
      </c>
      <c r="D250" s="310" t="s">
        <v>296</v>
      </c>
      <c r="E250" s="342">
        <v>8.7200000000000006</v>
      </c>
      <c r="F250" s="342"/>
      <c r="G250" s="344">
        <f t="shared" si="3"/>
        <v>5008.4099999999871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8</v>
      </c>
      <c r="C251" s="309">
        <v>46114</v>
      </c>
      <c r="D251" s="310" t="s">
        <v>378</v>
      </c>
      <c r="E251" s="342">
        <v>81.739999999999995</v>
      </c>
      <c r="F251" s="342"/>
      <c r="G251" s="344">
        <f t="shared" si="3"/>
        <v>5017.1299999999874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284</v>
      </c>
      <c r="B252" s="341">
        <v>36</v>
      </c>
      <c r="C252" s="309">
        <v>46114</v>
      </c>
      <c r="D252" s="310" t="s">
        <v>379</v>
      </c>
      <c r="E252" s="342">
        <v>50</v>
      </c>
      <c r="F252" s="342"/>
      <c r="G252" s="344">
        <f t="shared" si="3"/>
        <v>5098.8699999999872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294</v>
      </c>
      <c r="B253" s="341">
        <v>22</v>
      </c>
      <c r="C253" s="309">
        <v>46114</v>
      </c>
      <c r="D253" s="310" t="s">
        <v>380</v>
      </c>
      <c r="E253" s="342">
        <v>6.37</v>
      </c>
      <c r="F253" s="342"/>
      <c r="G253" s="344">
        <f t="shared" si="3"/>
        <v>5148.8699999999872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2</v>
      </c>
      <c r="C254" s="309">
        <v>46114</v>
      </c>
      <c r="D254" s="310" t="s">
        <v>329</v>
      </c>
      <c r="E254" s="342">
        <v>55.22</v>
      </c>
      <c r="F254" s="342"/>
      <c r="G254" s="344">
        <f t="shared" si="3"/>
        <v>5155.239999999987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8</v>
      </c>
      <c r="C255" s="309">
        <v>46114</v>
      </c>
      <c r="D255" s="310" t="s">
        <v>321</v>
      </c>
      <c r="E255" s="342">
        <v>8.5</v>
      </c>
      <c r="F255" s="342"/>
      <c r="G255" s="344">
        <f t="shared" si="3"/>
        <v>5210.4599999999873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4</v>
      </c>
      <c r="C256" s="309">
        <v>46114</v>
      </c>
      <c r="D256" s="310" t="s">
        <v>338</v>
      </c>
      <c r="E256" s="342">
        <v>38.99</v>
      </c>
      <c r="F256" s="342"/>
      <c r="G256" s="344">
        <f t="shared" si="3"/>
        <v>5218.9599999999873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291</v>
      </c>
      <c r="B257" s="341">
        <v>39</v>
      </c>
      <c r="C257" s="309">
        <v>46113</v>
      </c>
      <c r="D257" s="310" t="s">
        <v>292</v>
      </c>
      <c r="E257" s="342"/>
      <c r="F257" s="342">
        <v>2763.78</v>
      </c>
      <c r="G257" s="344">
        <f t="shared" si="3"/>
        <v>5257.9499999999871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4</v>
      </c>
      <c r="C258" s="309">
        <v>46113</v>
      </c>
      <c r="D258" s="310" t="s">
        <v>296</v>
      </c>
      <c r="E258" s="342">
        <v>36.090000000000003</v>
      </c>
      <c r="F258" s="342"/>
      <c r="G258" s="344">
        <f t="shared" si="3"/>
        <v>2494.1699999999869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4</v>
      </c>
      <c r="C259" s="309">
        <v>46113</v>
      </c>
      <c r="D259" s="310" t="s">
        <v>311</v>
      </c>
      <c r="E259" s="342">
        <v>80</v>
      </c>
      <c r="F259" s="342"/>
      <c r="G259" s="344">
        <f t="shared" si="3"/>
        <v>2530.259999999987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7</v>
      </c>
      <c r="C260" s="309">
        <v>46113</v>
      </c>
      <c r="D260" s="310" t="s">
        <v>322</v>
      </c>
      <c r="E260" s="342">
        <v>47.84</v>
      </c>
      <c r="F260" s="342"/>
      <c r="G260" s="344">
        <f t="shared" si="3"/>
        <v>2610.259999999987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7</v>
      </c>
      <c r="C261" s="309">
        <v>46113</v>
      </c>
      <c r="D261" s="310" t="s">
        <v>322</v>
      </c>
      <c r="E261" s="342">
        <v>21.25</v>
      </c>
      <c r="F261" s="342"/>
      <c r="G261" s="344">
        <f t="shared" si="3"/>
        <v>2658.0999999999872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2</v>
      </c>
      <c r="C262" s="309">
        <v>46113</v>
      </c>
      <c r="D262" s="310" t="s">
        <v>381</v>
      </c>
      <c r="E262" s="342">
        <v>42.9</v>
      </c>
      <c r="F262" s="342"/>
      <c r="G262" s="344">
        <f t="shared" si="3"/>
        <v>2679.3499999999872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284</v>
      </c>
      <c r="B263" s="341">
        <v>37</v>
      </c>
      <c r="C263" s="309">
        <v>46112</v>
      </c>
      <c r="D263" s="310" t="s">
        <v>382</v>
      </c>
      <c r="E263" s="342">
        <v>4309.58</v>
      </c>
      <c r="F263" s="342"/>
      <c r="G263" s="344">
        <f t="shared" si="3"/>
        <v>2722.2499999999873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286</v>
      </c>
      <c r="B264" s="341">
        <v>25</v>
      </c>
      <c r="C264" s="309">
        <v>46112</v>
      </c>
      <c r="D264" s="309" t="s">
        <v>204</v>
      </c>
      <c r="E264" s="342">
        <v>350</v>
      </c>
      <c r="F264" s="342"/>
      <c r="G264" s="344">
        <f t="shared" si="3"/>
        <v>7031.8299999999872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286</v>
      </c>
      <c r="B265" s="341">
        <v>26</v>
      </c>
      <c r="C265" s="309">
        <v>46112</v>
      </c>
      <c r="D265" s="309" t="s">
        <v>205</v>
      </c>
      <c r="E265" s="342">
        <v>320</v>
      </c>
      <c r="F265" s="342"/>
      <c r="G265" s="344">
        <f t="shared" si="3"/>
        <v>7381.8299999999872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286</v>
      </c>
      <c r="B266" s="341">
        <v>27</v>
      </c>
      <c r="C266" s="309">
        <v>46112</v>
      </c>
      <c r="D266" s="309" t="s">
        <v>206</v>
      </c>
      <c r="E266" s="342">
        <v>25</v>
      </c>
      <c r="F266" s="342"/>
      <c r="G266" s="344">
        <f t="shared" si="3"/>
        <v>7701.8299999999872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286</v>
      </c>
      <c r="B267" s="341">
        <v>28</v>
      </c>
      <c r="C267" s="309">
        <v>46112</v>
      </c>
      <c r="D267" s="309" t="s">
        <v>207</v>
      </c>
      <c r="E267" s="342">
        <v>25</v>
      </c>
      <c r="F267" s="342"/>
      <c r="G267" s="344">
        <f t="shared" si="3"/>
        <v>7726.8299999999872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286</v>
      </c>
      <c r="B268" s="341">
        <v>29</v>
      </c>
      <c r="C268" s="309">
        <v>46112</v>
      </c>
      <c r="D268" s="309" t="s">
        <v>208</v>
      </c>
      <c r="E268" s="342">
        <v>45</v>
      </c>
      <c r="F268" s="342"/>
      <c r="G268" s="344">
        <f t="shared" si="3"/>
        <v>7751.8299999999872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286</v>
      </c>
      <c r="B269" s="341">
        <v>30</v>
      </c>
      <c r="C269" s="309">
        <v>46112</v>
      </c>
      <c r="D269" s="309" t="s">
        <v>209</v>
      </c>
      <c r="E269" s="342">
        <v>400</v>
      </c>
      <c r="F269" s="342"/>
      <c r="G269" s="344">
        <f t="shared" si="3"/>
        <v>7796.8299999999872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286</v>
      </c>
      <c r="B270" s="341">
        <v>31</v>
      </c>
      <c r="C270" s="309">
        <v>46112</v>
      </c>
      <c r="D270" s="309" t="s">
        <v>210</v>
      </c>
      <c r="E270" s="342">
        <v>375</v>
      </c>
      <c r="F270" s="342"/>
      <c r="G270" s="344">
        <f t="shared" si="3"/>
        <v>8196.8299999999872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286</v>
      </c>
      <c r="B271" s="341">
        <v>32</v>
      </c>
      <c r="C271" s="309">
        <v>46112</v>
      </c>
      <c r="D271" s="309" t="s">
        <v>211</v>
      </c>
      <c r="E271" s="342">
        <v>100</v>
      </c>
      <c r="F271" s="342"/>
      <c r="G271" s="344">
        <f t="shared" si="3"/>
        <v>8571.8299999999872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286</v>
      </c>
      <c r="B272" s="341">
        <v>33</v>
      </c>
      <c r="C272" s="309">
        <v>46112</v>
      </c>
      <c r="D272" s="309" t="s">
        <v>212</v>
      </c>
      <c r="E272" s="342">
        <v>85</v>
      </c>
      <c r="F272" s="342"/>
      <c r="G272" s="344">
        <f t="shared" si="3"/>
        <v>8671.8299999999872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286</v>
      </c>
      <c r="B273" s="341">
        <v>34</v>
      </c>
      <c r="C273" s="309">
        <v>46112</v>
      </c>
      <c r="D273" s="309" t="s">
        <v>213</v>
      </c>
      <c r="E273" s="342">
        <v>230</v>
      </c>
      <c r="F273" s="342"/>
      <c r="G273" s="344">
        <f t="shared" si="3"/>
        <v>8756.8299999999872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286</v>
      </c>
      <c r="B274" s="341">
        <v>35</v>
      </c>
      <c r="C274" s="309">
        <v>46112</v>
      </c>
      <c r="D274" s="309" t="s">
        <v>214</v>
      </c>
      <c r="E274" s="342">
        <v>45</v>
      </c>
      <c r="F274" s="342"/>
      <c r="G274" s="344">
        <f t="shared" si="3"/>
        <v>8986.8299999999872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6</v>
      </c>
      <c r="C275" s="309">
        <v>46112</v>
      </c>
      <c r="D275" s="309" t="s">
        <v>383</v>
      </c>
      <c r="E275" s="342">
        <v>40</v>
      </c>
      <c r="F275" s="342"/>
      <c r="G275" s="344">
        <f t="shared" si="3"/>
        <v>9031.8299999999872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294</v>
      </c>
      <c r="B276" s="341">
        <v>42</v>
      </c>
      <c r="C276" s="309">
        <v>46112</v>
      </c>
      <c r="D276" s="309" t="s">
        <v>200</v>
      </c>
      <c r="E276" s="342">
        <v>59</v>
      </c>
      <c r="F276" s="342"/>
      <c r="G276" s="344">
        <f t="shared" si="3"/>
        <v>9071.8299999999872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294</v>
      </c>
      <c r="B277" s="341">
        <v>43</v>
      </c>
      <c r="C277" s="309">
        <v>46112</v>
      </c>
      <c r="D277" s="309" t="s">
        <v>201</v>
      </c>
      <c r="E277" s="342">
        <v>42.84</v>
      </c>
      <c r="F277" s="342"/>
      <c r="G277" s="344">
        <f t="shared" si="3"/>
        <v>9130.8299999999872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289</v>
      </c>
      <c r="B278" s="341">
        <v>6</v>
      </c>
      <c r="C278" s="309">
        <v>46112</v>
      </c>
      <c r="D278" s="309" t="s">
        <v>300</v>
      </c>
      <c r="E278" s="342">
        <v>57.21</v>
      </c>
      <c r="F278" s="342"/>
      <c r="G278" s="344">
        <f t="shared" si="3"/>
        <v>9173.6699999999873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8</v>
      </c>
      <c r="C279" s="309">
        <v>46112</v>
      </c>
      <c r="D279" s="309" t="s">
        <v>296</v>
      </c>
      <c r="E279" s="342">
        <v>11.18</v>
      </c>
      <c r="F279" s="342"/>
      <c r="G279" s="344">
        <f t="shared" si="3"/>
        <v>9230.8799999999865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294</v>
      </c>
      <c r="B280" s="341">
        <v>10</v>
      </c>
      <c r="C280" s="309">
        <v>46112</v>
      </c>
      <c r="D280" s="309" t="s">
        <v>176</v>
      </c>
      <c r="E280" s="342">
        <v>17.899999999999999</v>
      </c>
      <c r="F280" s="342"/>
      <c r="G280" s="344">
        <f t="shared" si="3"/>
        <v>9242.0599999999868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289</v>
      </c>
      <c r="B281" s="341">
        <v>2</v>
      </c>
      <c r="C281" s="309">
        <v>46111</v>
      </c>
      <c r="D281" s="309" t="s">
        <v>338</v>
      </c>
      <c r="E281" s="342">
        <v>23.83</v>
      </c>
      <c r="F281" s="342"/>
      <c r="G281" s="344">
        <f t="shared" si="3"/>
        <v>9259.9599999999864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291</v>
      </c>
      <c r="B282" s="341">
        <v>38</v>
      </c>
      <c r="C282" s="309">
        <v>46111</v>
      </c>
      <c r="D282" s="310" t="s">
        <v>293</v>
      </c>
      <c r="E282" s="342"/>
      <c r="F282" s="342">
        <v>4278.1400000000003</v>
      </c>
      <c r="G282" s="344">
        <f t="shared" si="3"/>
        <v>9283.7899999999863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3</v>
      </c>
      <c r="C283" s="309">
        <v>46111</v>
      </c>
      <c r="D283" s="310" t="s">
        <v>355</v>
      </c>
      <c r="E283" s="342">
        <v>30</v>
      </c>
      <c r="F283" s="342"/>
      <c r="G283" s="344">
        <f t="shared" si="3"/>
        <v>5005.649999999986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6</v>
      </c>
      <c r="C284" s="309">
        <v>46111</v>
      </c>
      <c r="D284" s="310" t="s">
        <v>300</v>
      </c>
      <c r="E284" s="342">
        <v>15.96</v>
      </c>
      <c r="F284" s="342"/>
      <c r="G284" s="344">
        <f t="shared" si="3"/>
        <v>5035.649999999986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289</v>
      </c>
      <c r="B285" s="341">
        <v>3</v>
      </c>
      <c r="C285" s="309">
        <v>46111</v>
      </c>
      <c r="D285" s="310" t="s">
        <v>384</v>
      </c>
      <c r="E285" s="342">
        <v>18.96</v>
      </c>
      <c r="F285" s="342"/>
      <c r="G285" s="344">
        <f t="shared" si="3"/>
        <v>5051.609999999986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1</v>
      </c>
      <c r="C286" s="309">
        <v>46110</v>
      </c>
      <c r="D286" s="310" t="s">
        <v>312</v>
      </c>
      <c r="E286" s="342">
        <v>144.22</v>
      </c>
      <c r="F286" s="342"/>
      <c r="G286" s="344">
        <f t="shared" si="3"/>
        <v>5070.5699999999861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289</v>
      </c>
      <c r="B287" s="341">
        <v>7</v>
      </c>
      <c r="C287" s="309">
        <v>46110</v>
      </c>
      <c r="D287" s="310" t="s">
        <v>385</v>
      </c>
      <c r="E287" s="342">
        <v>181.04</v>
      </c>
      <c r="F287" s="342"/>
      <c r="G287" s="344">
        <f t="shared" si="3"/>
        <v>5214.7899999999863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6</v>
      </c>
      <c r="C288" s="309">
        <v>46110</v>
      </c>
      <c r="D288" s="310" t="s">
        <v>386</v>
      </c>
      <c r="E288" s="342">
        <v>196.9</v>
      </c>
      <c r="F288" s="342"/>
      <c r="G288" s="344">
        <f t="shared" si="3"/>
        <v>5395.8299999999863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3</v>
      </c>
      <c r="C289" s="309">
        <v>46110</v>
      </c>
      <c r="D289" s="310" t="s">
        <v>387</v>
      </c>
      <c r="E289" s="342">
        <v>7.5</v>
      </c>
      <c r="F289" s="342"/>
      <c r="G289" s="344">
        <f t="shared" si="3"/>
        <v>5592.7299999999859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8</v>
      </c>
      <c r="C290" s="309">
        <v>46109</v>
      </c>
      <c r="D290" s="310" t="s">
        <v>321</v>
      </c>
      <c r="E290" s="342">
        <v>11.7</v>
      </c>
      <c r="F290" s="342"/>
      <c r="G290" s="344">
        <f t="shared" si="3"/>
        <v>5600.2299999999859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2</v>
      </c>
      <c r="C291" s="309">
        <v>46109</v>
      </c>
      <c r="D291" s="310" t="s">
        <v>309</v>
      </c>
      <c r="E291" s="342">
        <v>210.76</v>
      </c>
      <c r="F291" s="342"/>
      <c r="G291" s="344">
        <f t="shared" si="3"/>
        <v>5611.9299999999857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4</v>
      </c>
      <c r="C292" s="309">
        <v>46109</v>
      </c>
      <c r="D292" s="310" t="s">
        <v>311</v>
      </c>
      <c r="E292" s="342">
        <v>46.9</v>
      </c>
      <c r="F292" s="342"/>
      <c r="G292" s="344">
        <f t="shared" si="3"/>
        <v>5822.689999999986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1</v>
      </c>
      <c r="C293" s="309">
        <v>46109</v>
      </c>
      <c r="D293" s="310" t="s">
        <v>332</v>
      </c>
      <c r="E293" s="342">
        <v>179.1</v>
      </c>
      <c r="F293" s="342"/>
      <c r="G293" s="344">
        <f t="shared" si="3"/>
        <v>5869.5899999999856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8</v>
      </c>
      <c r="C294" s="309">
        <v>46109</v>
      </c>
      <c r="D294" s="310" t="s">
        <v>309</v>
      </c>
      <c r="E294" s="342">
        <v>31.97</v>
      </c>
      <c r="F294" s="342"/>
      <c r="G294" s="344">
        <f t="shared" si="3"/>
        <v>6048.689999999986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8</v>
      </c>
      <c r="C295" s="309">
        <v>46109</v>
      </c>
      <c r="D295" s="310" t="s">
        <v>309</v>
      </c>
      <c r="E295" s="342">
        <v>12.19</v>
      </c>
      <c r="F295" s="342"/>
      <c r="G295" s="344">
        <f t="shared" si="3"/>
        <v>6080.6599999999862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291</v>
      </c>
      <c r="B296" s="341">
        <v>41</v>
      </c>
      <c r="C296" s="309">
        <v>46108</v>
      </c>
      <c r="D296" s="310" t="s">
        <v>388</v>
      </c>
      <c r="E296" s="342"/>
      <c r="F296" s="342">
        <v>400</v>
      </c>
      <c r="G296" s="344">
        <f t="shared" si="3"/>
        <v>6092.8499999999858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2</v>
      </c>
      <c r="C297" s="309">
        <v>46108</v>
      </c>
      <c r="D297" s="310" t="s">
        <v>301</v>
      </c>
      <c r="E297" s="342">
        <v>19.5</v>
      </c>
      <c r="F297" s="342"/>
      <c r="G297" s="344">
        <f t="shared" si="3"/>
        <v>5692.8499999999858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2</v>
      </c>
      <c r="C298" s="309">
        <v>46108</v>
      </c>
      <c r="D298" s="310" t="s">
        <v>296</v>
      </c>
      <c r="E298" s="342">
        <v>11.48</v>
      </c>
      <c r="F298" s="342"/>
      <c r="G298" s="344">
        <f t="shared" si="3"/>
        <v>5712.3499999999858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8</v>
      </c>
      <c r="C299" s="309">
        <v>46108</v>
      </c>
      <c r="D299" s="310" t="s">
        <v>338</v>
      </c>
      <c r="E299" s="342">
        <v>11.46</v>
      </c>
      <c r="F299" s="342"/>
      <c r="G299" s="344">
        <f t="shared" si="3"/>
        <v>5723.8299999999854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4</v>
      </c>
      <c r="C300" s="309">
        <v>46108</v>
      </c>
      <c r="D300" s="310" t="s">
        <v>338</v>
      </c>
      <c r="E300" s="342">
        <v>38.21</v>
      </c>
      <c r="F300" s="342"/>
      <c r="G300" s="344">
        <f t="shared" si="3"/>
        <v>5735.2899999999854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2</v>
      </c>
      <c r="C301" s="309">
        <v>46108</v>
      </c>
      <c r="D301" s="310" t="s">
        <v>389</v>
      </c>
      <c r="E301" s="342">
        <v>69.95</v>
      </c>
      <c r="F301" s="342"/>
      <c r="G301" s="344">
        <f t="shared" si="3"/>
        <v>5773.4999999999854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3</v>
      </c>
      <c r="C302" s="309">
        <v>46108</v>
      </c>
      <c r="D302" s="310" t="s">
        <v>352</v>
      </c>
      <c r="E302" s="342">
        <v>10.78</v>
      </c>
      <c r="F302" s="342"/>
      <c r="G302" s="344">
        <f t="shared" si="3"/>
        <v>5843.4499999999853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6</v>
      </c>
      <c r="C303" s="309">
        <v>46108</v>
      </c>
      <c r="D303" s="310" t="s">
        <v>300</v>
      </c>
      <c r="E303" s="342">
        <v>15.84</v>
      </c>
      <c r="F303" s="342"/>
      <c r="G303" s="344">
        <f t="shared" si="3"/>
        <v>5854.229999999985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8</v>
      </c>
      <c r="C304" s="309">
        <v>46108</v>
      </c>
      <c r="D304" s="310" t="s">
        <v>390</v>
      </c>
      <c r="E304" s="342">
        <v>22.48</v>
      </c>
      <c r="F304" s="342"/>
      <c r="G304" s="344">
        <f t="shared" si="3"/>
        <v>5870.0699999999852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2</v>
      </c>
      <c r="C305" s="309">
        <v>46107</v>
      </c>
      <c r="D305" s="310" t="s">
        <v>362</v>
      </c>
      <c r="E305" s="342">
        <v>11.17</v>
      </c>
      <c r="F305" s="342"/>
      <c r="G305" s="344">
        <f t="shared" si="3"/>
        <v>5892.5499999999847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46107</v>
      </c>
      <c r="D306" s="310" t="s">
        <v>391</v>
      </c>
      <c r="E306" s="342">
        <v>14.38</v>
      </c>
      <c r="F306" s="342"/>
      <c r="G306" s="344">
        <f t="shared" si="3"/>
        <v>5903.7199999999848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8</v>
      </c>
      <c r="C307" s="309">
        <v>46107</v>
      </c>
      <c r="D307" s="310" t="s">
        <v>392</v>
      </c>
      <c r="E307" s="342">
        <v>45</v>
      </c>
      <c r="F307" s="342"/>
      <c r="G307" s="344">
        <f t="shared" si="3"/>
        <v>5918.0999999999849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2</v>
      </c>
      <c r="C308" s="309">
        <v>46107</v>
      </c>
      <c r="D308" s="310" t="s">
        <v>327</v>
      </c>
      <c r="E308" s="342">
        <v>9.0299999999999994</v>
      </c>
      <c r="F308" s="342"/>
      <c r="G308" s="344">
        <f t="shared" si="3"/>
        <v>5963.0999999999849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46107</v>
      </c>
      <c r="D309" s="310" t="s">
        <v>301</v>
      </c>
      <c r="E309" s="342">
        <v>30</v>
      </c>
      <c r="F309" s="342"/>
      <c r="G309" s="344">
        <f t="shared" si="3"/>
        <v>5972.1299999999846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6</v>
      </c>
      <c r="C310" s="309">
        <v>46106</v>
      </c>
      <c r="D310" s="310" t="s">
        <v>393</v>
      </c>
      <c r="E310" s="342">
        <v>12</v>
      </c>
      <c r="F310" s="342"/>
      <c r="G310" s="344">
        <f t="shared" si="3"/>
        <v>6002.1299999999846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6</v>
      </c>
      <c r="C311" s="309">
        <v>46106</v>
      </c>
      <c r="D311" s="310" t="s">
        <v>394</v>
      </c>
      <c r="E311" s="342">
        <v>20</v>
      </c>
      <c r="F311" s="342"/>
      <c r="G311" s="344">
        <f t="shared" si="3"/>
        <v>6014.1299999999846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2</v>
      </c>
      <c r="C312" s="309">
        <v>46106</v>
      </c>
      <c r="D312" s="310" t="s">
        <v>296</v>
      </c>
      <c r="E312" s="342">
        <v>21.05</v>
      </c>
      <c r="F312" s="342"/>
      <c r="G312" s="344">
        <f t="shared" si="3"/>
        <v>6034.1299999999846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4</v>
      </c>
      <c r="C313" s="309">
        <v>46106</v>
      </c>
      <c r="D313" s="310" t="s">
        <v>296</v>
      </c>
      <c r="E313" s="342">
        <v>38.58</v>
      </c>
      <c r="F313" s="342"/>
      <c r="G313" s="344">
        <f t="shared" si="3"/>
        <v>6055.1799999999848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294</v>
      </c>
      <c r="B314" s="341">
        <v>12</v>
      </c>
      <c r="C314" s="309">
        <v>46106</v>
      </c>
      <c r="D314" s="310" t="s">
        <v>315</v>
      </c>
      <c r="E314" s="342">
        <v>204.47</v>
      </c>
      <c r="F314" s="342"/>
      <c r="G314" s="344">
        <f t="shared" si="3"/>
        <v>6093.7599999999848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294</v>
      </c>
      <c r="B315" s="341">
        <v>24</v>
      </c>
      <c r="C315" s="309">
        <v>46105</v>
      </c>
      <c r="D315" s="310" t="s">
        <v>199</v>
      </c>
      <c r="E315" s="342">
        <v>86.58</v>
      </c>
      <c r="F315" s="342"/>
      <c r="G315" s="344">
        <f t="shared" si="3"/>
        <v>6298.229999999985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6</v>
      </c>
      <c r="C316" s="309">
        <v>46105</v>
      </c>
      <c r="D316" s="310" t="s">
        <v>394</v>
      </c>
      <c r="E316" s="342">
        <v>20</v>
      </c>
      <c r="F316" s="342"/>
      <c r="G316" s="344">
        <f t="shared" si="3"/>
        <v>6384.8099999999849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2</v>
      </c>
      <c r="C317" s="309">
        <v>46105</v>
      </c>
      <c r="D317" s="310" t="s">
        <v>395</v>
      </c>
      <c r="E317" s="342">
        <v>15.29</v>
      </c>
      <c r="F317" s="342"/>
      <c r="G317" s="344">
        <f t="shared" si="3"/>
        <v>6404.8099999999849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8</v>
      </c>
      <c r="C318" s="309">
        <v>46105</v>
      </c>
      <c r="D318" s="310" t="s">
        <v>309</v>
      </c>
      <c r="E318" s="342">
        <v>47.99</v>
      </c>
      <c r="F318" s="342"/>
      <c r="G318" s="344">
        <f t="shared" si="3"/>
        <v>6420.0999999999849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294</v>
      </c>
      <c r="B319" s="341">
        <v>23</v>
      </c>
      <c r="C319" s="309">
        <v>46104</v>
      </c>
      <c r="D319" s="310" t="s">
        <v>67</v>
      </c>
      <c r="E319" s="342">
        <v>650.88</v>
      </c>
      <c r="F319" s="342"/>
      <c r="G319" s="344">
        <f t="shared" si="3"/>
        <v>6468.0899999999847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46104</v>
      </c>
      <c r="D320" s="310" t="s">
        <v>396</v>
      </c>
      <c r="E320" s="342">
        <v>46</v>
      </c>
      <c r="F320" s="342"/>
      <c r="G320" s="344">
        <f t="shared" si="3"/>
        <v>7118.9699999999848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2</v>
      </c>
      <c r="C321" s="309">
        <v>46103</v>
      </c>
      <c r="D321" s="310" t="s">
        <v>397</v>
      </c>
      <c r="E321" s="342">
        <v>24.81</v>
      </c>
      <c r="F321" s="342"/>
      <c r="G321" s="344">
        <f t="shared" si="3"/>
        <v>7164.9699999999848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4</v>
      </c>
      <c r="C322" s="309">
        <v>46103</v>
      </c>
      <c r="D322" s="310" t="s">
        <v>296</v>
      </c>
      <c r="E322" s="342">
        <v>28.77</v>
      </c>
      <c r="F322" s="342"/>
      <c r="G322" s="344">
        <f t="shared" si="3"/>
        <v>7189.7799999999852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8</v>
      </c>
      <c r="C323" s="309">
        <v>46103</v>
      </c>
      <c r="D323" s="310" t="s">
        <v>296</v>
      </c>
      <c r="E323" s="342">
        <v>11.9</v>
      </c>
      <c r="F323" s="342"/>
      <c r="G323" s="344">
        <f t="shared" si="3"/>
        <v>7218.5499999999856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1</v>
      </c>
      <c r="C324" s="309">
        <v>46103</v>
      </c>
      <c r="D324" s="310" t="s">
        <v>306</v>
      </c>
      <c r="E324" s="342">
        <v>42.59</v>
      </c>
      <c r="F324" s="342"/>
      <c r="G324" s="344">
        <f t="shared" si="3"/>
        <v>7230.4499999999853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6</v>
      </c>
      <c r="C325" s="309">
        <v>46103</v>
      </c>
      <c r="D325" s="310" t="s">
        <v>306</v>
      </c>
      <c r="E325" s="342">
        <v>17.579999999999998</v>
      </c>
      <c r="F325" s="342"/>
      <c r="G325" s="344">
        <f t="shared" si="3"/>
        <v>7273.0399999999854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6</v>
      </c>
      <c r="C326" s="309">
        <v>46103</v>
      </c>
      <c r="D326" s="310" t="s">
        <v>306</v>
      </c>
      <c r="E326" s="342">
        <v>11.99</v>
      </c>
      <c r="F326" s="342"/>
      <c r="G326" s="344">
        <f t="shared" si="3"/>
        <v>7290.6199999999853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1</v>
      </c>
      <c r="C327" s="309">
        <v>46103</v>
      </c>
      <c r="D327" s="310" t="s">
        <v>312</v>
      </c>
      <c r="E327" s="342">
        <v>81.31</v>
      </c>
      <c r="F327" s="342"/>
      <c r="G327" s="344">
        <f t="shared" si="3"/>
        <v>7302.6099999999851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1</v>
      </c>
      <c r="C328" s="309">
        <v>46103</v>
      </c>
      <c r="D328" s="310" t="s">
        <v>398</v>
      </c>
      <c r="E328" s="342">
        <v>38.44</v>
      </c>
      <c r="F328" s="342"/>
      <c r="G328" s="344">
        <f t="shared" si="3"/>
        <v>7383.9199999999855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2</v>
      </c>
      <c r="C329" s="309">
        <v>46103</v>
      </c>
      <c r="D329" s="310" t="s">
        <v>399</v>
      </c>
      <c r="E329" s="342">
        <v>35.700000000000003</v>
      </c>
      <c r="F329" s="342"/>
      <c r="G329" s="344">
        <f t="shared" si="3"/>
        <v>7422.3599999999851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6</v>
      </c>
      <c r="C330" s="309">
        <v>46102</v>
      </c>
      <c r="D330" s="310" t="s">
        <v>306</v>
      </c>
      <c r="E330" s="342">
        <v>10.64</v>
      </c>
      <c r="F330" s="342"/>
      <c r="G330" s="344">
        <f t="shared" si="3"/>
        <v>7458.0599999999849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46102</v>
      </c>
      <c r="D331" s="310" t="s">
        <v>306</v>
      </c>
      <c r="E331" s="342">
        <v>28.69</v>
      </c>
      <c r="F331" s="342"/>
      <c r="G331" s="344">
        <f t="shared" si="3"/>
        <v>7468.6999999999853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3</v>
      </c>
      <c r="C332" s="309">
        <v>46102</v>
      </c>
      <c r="D332" s="310" t="s">
        <v>352</v>
      </c>
      <c r="E332" s="342">
        <v>11.59</v>
      </c>
      <c r="F332" s="342"/>
      <c r="G332" s="344">
        <f t="shared" si="3"/>
        <v>7497.3899999999849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291</v>
      </c>
      <c r="B333" s="341">
        <v>41</v>
      </c>
      <c r="C333" s="309">
        <v>46102</v>
      </c>
      <c r="D333" s="310" t="s">
        <v>388</v>
      </c>
      <c r="E333" s="342"/>
      <c r="F333" s="342">
        <v>400</v>
      </c>
      <c r="G333" s="344">
        <f t="shared" si="3"/>
        <v>7508.979999999985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5</v>
      </c>
      <c r="C334" s="309">
        <v>46102</v>
      </c>
      <c r="D334" s="310" t="s">
        <v>400</v>
      </c>
      <c r="E334" s="342">
        <v>170</v>
      </c>
      <c r="F334" s="342"/>
      <c r="G334" s="344">
        <f t="shared" si="3"/>
        <v>7108.979999999985</v>
      </c>
      <c r="H334" s="345" t="s">
        <v>298</v>
      </c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5</v>
      </c>
      <c r="C335" s="309">
        <v>46102</v>
      </c>
      <c r="D335" s="310" t="s">
        <v>358</v>
      </c>
      <c r="E335" s="342">
        <v>70</v>
      </c>
      <c r="F335" s="342"/>
      <c r="G335" s="344">
        <f t="shared" si="3"/>
        <v>7278.979999999985</v>
      </c>
      <c r="H335" s="345" t="s">
        <v>298</v>
      </c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5</v>
      </c>
      <c r="C336" s="309">
        <v>46102</v>
      </c>
      <c r="D336" s="310" t="s">
        <v>401</v>
      </c>
      <c r="E336" s="342">
        <v>40</v>
      </c>
      <c r="F336" s="342"/>
      <c r="G336" s="344">
        <f t="shared" ref="G336:G590" si="4">G337-E336+F336</f>
        <v>7348.979999999985</v>
      </c>
      <c r="H336" s="345" t="s">
        <v>298</v>
      </c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3</v>
      </c>
      <c r="C337" s="309">
        <v>46102</v>
      </c>
      <c r="D337" s="310" t="s">
        <v>352</v>
      </c>
      <c r="E337" s="342">
        <v>25</v>
      </c>
      <c r="F337" s="342"/>
      <c r="G337" s="344">
        <f t="shared" si="4"/>
        <v>7388.979999999985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1</v>
      </c>
      <c r="C338" s="309">
        <v>46102</v>
      </c>
      <c r="D338" s="310" t="s">
        <v>304</v>
      </c>
      <c r="E338" s="342">
        <v>65.19</v>
      </c>
      <c r="F338" s="342"/>
      <c r="G338" s="344">
        <f t="shared" si="4"/>
        <v>7413.979999999985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4</v>
      </c>
      <c r="C339" s="309">
        <v>46102</v>
      </c>
      <c r="D339" s="310" t="s">
        <v>311</v>
      </c>
      <c r="E339" s="342">
        <v>37.450000000000003</v>
      </c>
      <c r="F339" s="342"/>
      <c r="G339" s="344">
        <f t="shared" si="4"/>
        <v>7479.1699999999846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8</v>
      </c>
      <c r="C340" s="309">
        <v>46101</v>
      </c>
      <c r="D340" s="310" t="s">
        <v>360</v>
      </c>
      <c r="E340" s="342">
        <v>65.099999999999994</v>
      </c>
      <c r="F340" s="342"/>
      <c r="G340" s="344">
        <f t="shared" si="4"/>
        <v>7516.6199999999844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294</v>
      </c>
      <c r="B341" s="341">
        <v>22</v>
      </c>
      <c r="C341" s="309">
        <v>46101</v>
      </c>
      <c r="D341" s="310" t="s">
        <v>325</v>
      </c>
      <c r="E341" s="342">
        <v>20.22</v>
      </c>
      <c r="F341" s="342"/>
      <c r="G341" s="344">
        <f t="shared" si="4"/>
        <v>7581.7199999999848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6</v>
      </c>
      <c r="C342" s="309">
        <v>46101</v>
      </c>
      <c r="D342" s="310" t="s">
        <v>402</v>
      </c>
      <c r="E342" s="342">
        <v>-73</v>
      </c>
      <c r="F342" s="342"/>
      <c r="G342" s="344">
        <f t="shared" si="4"/>
        <v>7601.939999999985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6</v>
      </c>
      <c r="C343" s="309">
        <v>46101</v>
      </c>
      <c r="D343" s="310" t="s">
        <v>300</v>
      </c>
      <c r="E343" s="342">
        <v>34.68</v>
      </c>
      <c r="F343" s="342"/>
      <c r="G343" s="344">
        <f t="shared" si="4"/>
        <v>7528.939999999985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6</v>
      </c>
      <c r="C344" s="309">
        <v>46101</v>
      </c>
      <c r="D344" s="310" t="s">
        <v>403</v>
      </c>
      <c r="E344" s="342">
        <v>10.63</v>
      </c>
      <c r="F344" s="342"/>
      <c r="G344" s="344">
        <f t="shared" si="4"/>
        <v>7563.6199999999853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5</v>
      </c>
      <c r="C345" s="309">
        <v>46101</v>
      </c>
      <c r="D345" s="310" t="s">
        <v>404</v>
      </c>
      <c r="E345" s="342">
        <v>106.49</v>
      </c>
      <c r="F345" s="342"/>
      <c r="G345" s="344">
        <f t="shared" si="4"/>
        <v>7574.2499999999854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8</v>
      </c>
      <c r="C346" s="309">
        <v>46100</v>
      </c>
      <c r="D346" s="310" t="s">
        <v>361</v>
      </c>
      <c r="E346" s="342">
        <v>16.739999999999998</v>
      </c>
      <c r="F346" s="342"/>
      <c r="G346" s="344">
        <f t="shared" si="4"/>
        <v>7680.7399999999852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8</v>
      </c>
      <c r="C347" s="309">
        <v>46100</v>
      </c>
      <c r="D347" s="310" t="s">
        <v>405</v>
      </c>
      <c r="E347" s="342">
        <v>108.54</v>
      </c>
      <c r="F347" s="342"/>
      <c r="G347" s="344">
        <f t="shared" si="4"/>
        <v>7697.479999999985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294</v>
      </c>
      <c r="B348" s="341">
        <v>22</v>
      </c>
      <c r="C348" s="309">
        <v>46100</v>
      </c>
      <c r="D348" s="310" t="s">
        <v>406</v>
      </c>
      <c r="E348" s="342">
        <v>12.77</v>
      </c>
      <c r="F348" s="342"/>
      <c r="G348" s="344">
        <f t="shared" si="4"/>
        <v>7806.019999999985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8</v>
      </c>
      <c r="C349" s="309">
        <v>46100</v>
      </c>
      <c r="D349" s="310" t="s">
        <v>338</v>
      </c>
      <c r="E349" s="342">
        <v>28.33</v>
      </c>
      <c r="F349" s="342"/>
      <c r="G349" s="344">
        <f t="shared" si="4"/>
        <v>7818.7899999999854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2</v>
      </c>
      <c r="C350" s="309">
        <v>46100</v>
      </c>
      <c r="D350" s="310" t="s">
        <v>362</v>
      </c>
      <c r="E350" s="342">
        <v>17.45</v>
      </c>
      <c r="F350" s="342"/>
      <c r="G350" s="344">
        <f t="shared" si="4"/>
        <v>7847.1199999999853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294</v>
      </c>
      <c r="B351" s="341">
        <v>22</v>
      </c>
      <c r="C351" s="309">
        <v>46100</v>
      </c>
      <c r="D351" s="310" t="s">
        <v>407</v>
      </c>
      <c r="E351" s="342">
        <v>7.46</v>
      </c>
      <c r="F351" s="342"/>
      <c r="G351" s="344">
        <f t="shared" si="4"/>
        <v>7864.5699999999852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339</v>
      </c>
      <c r="B352" s="341" t="s">
        <v>339</v>
      </c>
      <c r="C352" s="309">
        <v>46100</v>
      </c>
      <c r="D352" s="310" t="s">
        <v>185</v>
      </c>
      <c r="E352" s="342">
        <v>172.29</v>
      </c>
      <c r="F352" s="342"/>
      <c r="G352" s="344">
        <f t="shared" si="4"/>
        <v>7872.0299999999852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294</v>
      </c>
      <c r="B353" s="341">
        <v>15</v>
      </c>
      <c r="C353" s="309">
        <v>46100</v>
      </c>
      <c r="D353" s="310" t="s">
        <v>185</v>
      </c>
      <c r="E353" s="342">
        <v>175.09</v>
      </c>
      <c r="F353" s="342"/>
      <c r="G353" s="344">
        <f t="shared" si="4"/>
        <v>8044.3199999999852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291</v>
      </c>
      <c r="B354" s="341">
        <v>39</v>
      </c>
      <c r="C354" s="309">
        <v>46100</v>
      </c>
      <c r="D354" s="310" t="s">
        <v>292</v>
      </c>
      <c r="E354" s="342"/>
      <c r="F354" s="342">
        <v>2763.78</v>
      </c>
      <c r="G354" s="344">
        <f t="shared" si="4"/>
        <v>8219.4099999999853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2</v>
      </c>
      <c r="C355" s="309">
        <v>46099</v>
      </c>
      <c r="D355" s="310" t="s">
        <v>408</v>
      </c>
      <c r="E355" s="342">
        <v>47.46</v>
      </c>
      <c r="F355" s="342"/>
      <c r="G355" s="344">
        <f t="shared" si="4"/>
        <v>5455.6299999999856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8</v>
      </c>
      <c r="C356" s="309">
        <v>46099</v>
      </c>
      <c r="D356" s="310" t="s">
        <v>408</v>
      </c>
      <c r="E356" s="342">
        <v>15.01</v>
      </c>
      <c r="F356" s="342"/>
      <c r="G356" s="344">
        <f t="shared" si="4"/>
        <v>5503.0899999999856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291</v>
      </c>
      <c r="B357" s="341">
        <v>40</v>
      </c>
      <c r="C357" s="309">
        <v>46099</v>
      </c>
      <c r="D357" s="310" t="s">
        <v>318</v>
      </c>
      <c r="E357" s="342"/>
      <c r="F357" s="342">
        <v>838.67</v>
      </c>
      <c r="G357" s="344">
        <f t="shared" si="4"/>
        <v>5518.0999999999858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2</v>
      </c>
      <c r="C358" s="309">
        <v>46099</v>
      </c>
      <c r="D358" s="310" t="s">
        <v>296</v>
      </c>
      <c r="E358" s="342">
        <v>14.67</v>
      </c>
      <c r="F358" s="342"/>
      <c r="G358" s="344">
        <f t="shared" si="4"/>
        <v>4679.4299999999857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4</v>
      </c>
      <c r="C359" s="309">
        <v>46099</v>
      </c>
      <c r="D359" s="310" t="s">
        <v>296</v>
      </c>
      <c r="E359" s="342">
        <v>40.22</v>
      </c>
      <c r="F359" s="342"/>
      <c r="G359" s="344">
        <f t="shared" si="4"/>
        <v>4694.0999999999858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8</v>
      </c>
      <c r="C360" s="309">
        <v>46099</v>
      </c>
      <c r="D360" s="310" t="s">
        <v>295</v>
      </c>
      <c r="E360" s="342">
        <v>3.49</v>
      </c>
      <c r="F360" s="342"/>
      <c r="G360" s="344">
        <f t="shared" si="4"/>
        <v>4734.3199999999861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294</v>
      </c>
      <c r="B361" s="341">
        <v>22</v>
      </c>
      <c r="C361" s="309">
        <v>46099</v>
      </c>
      <c r="D361" s="310" t="s">
        <v>409</v>
      </c>
      <c r="E361" s="342">
        <v>13.84</v>
      </c>
      <c r="F361" s="342"/>
      <c r="G361" s="344">
        <f t="shared" si="4"/>
        <v>4737.8099999999858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17</v>
      </c>
      <c r="C362" s="309">
        <v>46098</v>
      </c>
      <c r="D362" s="310" t="s">
        <v>188</v>
      </c>
      <c r="E362" s="342">
        <v>42.65</v>
      </c>
      <c r="F362" s="342"/>
      <c r="G362" s="344">
        <f t="shared" si="4"/>
        <v>4751.649999999986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294</v>
      </c>
      <c r="B363" s="341">
        <v>23</v>
      </c>
      <c r="C363" s="309">
        <v>46098</v>
      </c>
      <c r="D363" s="310" t="s">
        <v>410</v>
      </c>
      <c r="E363" s="342">
        <v>529.46</v>
      </c>
      <c r="F363" s="342"/>
      <c r="G363" s="344">
        <f t="shared" si="4"/>
        <v>4794.2999999999856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294</v>
      </c>
      <c r="B364" s="341">
        <v>43</v>
      </c>
      <c r="C364" s="309">
        <v>46098</v>
      </c>
      <c r="D364" s="310" t="s">
        <v>337</v>
      </c>
      <c r="E364" s="342">
        <v>22.35</v>
      </c>
      <c r="F364" s="342"/>
      <c r="G364" s="344">
        <f t="shared" si="4"/>
        <v>5323.7599999999857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294</v>
      </c>
      <c r="B365" s="341">
        <v>42</v>
      </c>
      <c r="C365" s="309">
        <v>46098</v>
      </c>
      <c r="D365" s="310" t="s">
        <v>337</v>
      </c>
      <c r="E365" s="342">
        <v>37.25</v>
      </c>
      <c r="F365" s="342"/>
      <c r="G365" s="344">
        <f t="shared" si="4"/>
        <v>5346.109999999986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289</v>
      </c>
      <c r="B366" s="341">
        <v>8</v>
      </c>
      <c r="C366" s="309">
        <v>46098</v>
      </c>
      <c r="D366" s="310" t="s">
        <v>321</v>
      </c>
      <c r="E366" s="342">
        <v>3.99</v>
      </c>
      <c r="F366" s="342"/>
      <c r="G366" s="344">
        <f t="shared" si="4"/>
        <v>5383.359999999986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8</v>
      </c>
      <c r="C367" s="309">
        <v>46098</v>
      </c>
      <c r="D367" s="310" t="s">
        <v>321</v>
      </c>
      <c r="E367" s="342">
        <v>24.47</v>
      </c>
      <c r="F367" s="342"/>
      <c r="G367" s="344">
        <f t="shared" si="4"/>
        <v>5387.3499999999858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294</v>
      </c>
      <c r="B368" s="341">
        <v>21</v>
      </c>
      <c r="C368" s="309">
        <v>46098</v>
      </c>
      <c r="D368" s="310" t="s">
        <v>194</v>
      </c>
      <c r="E368" s="342">
        <v>75.599999999999994</v>
      </c>
      <c r="F368" s="342"/>
      <c r="G368" s="344">
        <f t="shared" si="4"/>
        <v>5411.8199999999861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5</v>
      </c>
      <c r="C369" s="309">
        <v>46097</v>
      </c>
      <c r="D369" s="310" t="s">
        <v>344</v>
      </c>
      <c r="E369" s="342">
        <v>21.3</v>
      </c>
      <c r="F369" s="342"/>
      <c r="G369" s="344">
        <f t="shared" si="4"/>
        <v>5487.4199999999864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294</v>
      </c>
      <c r="B370" s="341">
        <v>11</v>
      </c>
      <c r="C370" s="309">
        <v>46097</v>
      </c>
      <c r="D370" s="310" t="s">
        <v>178</v>
      </c>
      <c r="E370" s="342">
        <v>267.91000000000003</v>
      </c>
      <c r="F370" s="342"/>
      <c r="G370" s="344">
        <f t="shared" si="4"/>
        <v>5508.7199999999866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287</v>
      </c>
      <c r="B371" s="341" t="s">
        <v>287</v>
      </c>
      <c r="C371" s="309">
        <v>46097</v>
      </c>
      <c r="D371" s="310" t="s">
        <v>411</v>
      </c>
      <c r="E371" s="342"/>
      <c r="F371" s="342">
        <v>80</v>
      </c>
      <c r="G371" s="344">
        <f t="shared" si="4"/>
        <v>5776.6299999999865</v>
      </c>
      <c r="H371" s="345" t="s">
        <v>298</v>
      </c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287</v>
      </c>
      <c r="B372" s="341" t="s">
        <v>287</v>
      </c>
      <c r="C372" s="309">
        <v>46097</v>
      </c>
      <c r="D372" s="310" t="s">
        <v>302</v>
      </c>
      <c r="E372" s="342">
        <v>80</v>
      </c>
      <c r="F372" s="342"/>
      <c r="G372" s="344">
        <f t="shared" si="4"/>
        <v>5696.6299999999865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4</v>
      </c>
      <c r="C373" s="309">
        <v>46097</v>
      </c>
      <c r="D373" s="310" t="s">
        <v>311</v>
      </c>
      <c r="E373" s="342">
        <v>42.47</v>
      </c>
      <c r="F373" s="342"/>
      <c r="G373" s="344">
        <f t="shared" si="4"/>
        <v>5776.6299999999865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2</v>
      </c>
      <c r="C374" s="309">
        <v>46097</v>
      </c>
      <c r="D374" s="310" t="s">
        <v>296</v>
      </c>
      <c r="E374" s="342">
        <v>11.18</v>
      </c>
      <c r="F374" s="342"/>
      <c r="G374" s="344">
        <f t="shared" si="4"/>
        <v>5819.0999999999867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2</v>
      </c>
      <c r="C375" s="309">
        <v>46096</v>
      </c>
      <c r="D375" s="310" t="s">
        <v>412</v>
      </c>
      <c r="E375" s="342">
        <v>38.67</v>
      </c>
      <c r="F375" s="342"/>
      <c r="G375" s="344">
        <f t="shared" si="4"/>
        <v>5830.279999999987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289</v>
      </c>
      <c r="B376" s="341">
        <v>3</v>
      </c>
      <c r="C376" s="309">
        <v>46096</v>
      </c>
      <c r="D376" s="310" t="s">
        <v>352</v>
      </c>
      <c r="E376" s="342">
        <v>7.11</v>
      </c>
      <c r="F376" s="342"/>
      <c r="G376" s="344">
        <f t="shared" si="4"/>
        <v>5868.9499999999871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1</v>
      </c>
      <c r="C377" s="309">
        <v>46096</v>
      </c>
      <c r="D377" s="310" t="s">
        <v>304</v>
      </c>
      <c r="E377" s="342">
        <v>126.64</v>
      </c>
      <c r="F377" s="342"/>
      <c r="G377" s="344">
        <f t="shared" si="4"/>
        <v>5876.0599999999868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1</v>
      </c>
      <c r="C378" s="309">
        <v>46096</v>
      </c>
      <c r="D378" s="310" t="s">
        <v>312</v>
      </c>
      <c r="E378" s="342">
        <v>125.2</v>
      </c>
      <c r="F378" s="342"/>
      <c r="G378" s="344">
        <f t="shared" si="4"/>
        <v>6002.6999999999871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1</v>
      </c>
      <c r="C379" s="309">
        <v>46096</v>
      </c>
      <c r="D379" s="310" t="s">
        <v>307</v>
      </c>
      <c r="E379" s="342">
        <v>37.159999999999997</v>
      </c>
      <c r="F379" s="342"/>
      <c r="G379" s="344">
        <f t="shared" si="4"/>
        <v>6127.8999999999869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294</v>
      </c>
      <c r="B380" s="341">
        <v>16</v>
      </c>
      <c r="C380" s="309">
        <v>46096</v>
      </c>
      <c r="D380" s="310" t="s">
        <v>413</v>
      </c>
      <c r="E380" s="342">
        <v>713.06</v>
      </c>
      <c r="F380" s="342"/>
      <c r="G380" s="344">
        <f t="shared" si="4"/>
        <v>6165.0599999999868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5</v>
      </c>
      <c r="C381" s="309">
        <v>46095</v>
      </c>
      <c r="D381" s="310" t="s">
        <v>414</v>
      </c>
      <c r="E381" s="342">
        <v>24</v>
      </c>
      <c r="F381" s="342"/>
      <c r="G381" s="344">
        <f t="shared" si="4"/>
        <v>6878.1199999999862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3</v>
      </c>
      <c r="C382" s="309">
        <v>46095</v>
      </c>
      <c r="D382" s="310" t="s">
        <v>352</v>
      </c>
      <c r="E382" s="342">
        <v>14.58</v>
      </c>
      <c r="F382" s="342"/>
      <c r="G382" s="344">
        <f t="shared" si="4"/>
        <v>6902.1199999999862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291</v>
      </c>
      <c r="B383" s="341">
        <v>41</v>
      </c>
      <c r="C383" s="309">
        <v>46094</v>
      </c>
      <c r="D383" s="310" t="s">
        <v>415</v>
      </c>
      <c r="E383" s="342"/>
      <c r="F383" s="342">
        <v>300</v>
      </c>
      <c r="G383" s="344">
        <f t="shared" si="4"/>
        <v>6916.6999999999862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1</v>
      </c>
      <c r="C384" s="309">
        <v>46094</v>
      </c>
      <c r="D384" s="310" t="s">
        <v>312</v>
      </c>
      <c r="E384" s="342">
        <v>17.71</v>
      </c>
      <c r="F384" s="342"/>
      <c r="G384" s="344">
        <f t="shared" si="4"/>
        <v>6616.6999999999862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4</v>
      </c>
      <c r="C385" s="309">
        <v>46094</v>
      </c>
      <c r="D385" s="310" t="s">
        <v>296</v>
      </c>
      <c r="E385" s="342">
        <v>31.56</v>
      </c>
      <c r="F385" s="342"/>
      <c r="G385" s="344">
        <f t="shared" si="4"/>
        <v>6634.4099999999862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2</v>
      </c>
      <c r="C386" s="309">
        <v>46094</v>
      </c>
      <c r="D386" s="310" t="s">
        <v>296</v>
      </c>
      <c r="E386" s="342">
        <v>34.79</v>
      </c>
      <c r="F386" s="342"/>
      <c r="G386" s="344">
        <f t="shared" si="4"/>
        <v>6665.9699999999866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46094</v>
      </c>
      <c r="D387" s="310" t="s">
        <v>416</v>
      </c>
      <c r="E387" s="342">
        <v>23.9</v>
      </c>
      <c r="F387" s="342"/>
      <c r="G387" s="344">
        <f t="shared" si="4"/>
        <v>6700.7599999999866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3</v>
      </c>
      <c r="C388" s="309">
        <v>46094</v>
      </c>
      <c r="D388" s="310" t="s">
        <v>352</v>
      </c>
      <c r="E388" s="342">
        <v>7.26</v>
      </c>
      <c r="F388" s="342"/>
      <c r="G388" s="344">
        <f t="shared" si="4"/>
        <v>6724.6599999999862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5</v>
      </c>
      <c r="C389" s="309">
        <v>46094</v>
      </c>
      <c r="D389" s="310" t="s">
        <v>358</v>
      </c>
      <c r="E389" s="342">
        <v>85</v>
      </c>
      <c r="F389" s="342"/>
      <c r="G389" s="344">
        <f t="shared" si="4"/>
        <v>6731.9199999999864</v>
      </c>
      <c r="H389" s="345" t="s">
        <v>298</v>
      </c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8</v>
      </c>
      <c r="C390" s="309">
        <v>46093</v>
      </c>
      <c r="D390" s="310" t="s">
        <v>417</v>
      </c>
      <c r="E390" s="342">
        <v>51.22</v>
      </c>
      <c r="F390" s="342"/>
      <c r="G390" s="344">
        <f t="shared" si="4"/>
        <v>6816.9199999999864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2</v>
      </c>
      <c r="C391" s="309">
        <v>46093</v>
      </c>
      <c r="D391" s="310" t="s">
        <v>418</v>
      </c>
      <c r="E391" s="342">
        <v>57.43</v>
      </c>
      <c r="F391" s="342"/>
      <c r="G391" s="344">
        <f t="shared" si="4"/>
        <v>6868.1399999999867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2</v>
      </c>
      <c r="C392" s="309">
        <v>46093</v>
      </c>
      <c r="D392" s="310" t="s">
        <v>362</v>
      </c>
      <c r="E392" s="342">
        <v>17.45</v>
      </c>
      <c r="F392" s="342"/>
      <c r="G392" s="344">
        <f t="shared" si="4"/>
        <v>6925.569999999987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8</v>
      </c>
      <c r="C393" s="309">
        <v>46093</v>
      </c>
      <c r="D393" s="310" t="s">
        <v>321</v>
      </c>
      <c r="E393" s="342">
        <v>7.92</v>
      </c>
      <c r="F393" s="342"/>
      <c r="G393" s="344">
        <f t="shared" si="4"/>
        <v>6943.0199999999868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291</v>
      </c>
      <c r="B394" s="341">
        <v>38</v>
      </c>
      <c r="C394" s="309">
        <v>46093</v>
      </c>
      <c r="D394" s="310" t="s">
        <v>293</v>
      </c>
      <c r="E394" s="342"/>
      <c r="F394" s="342">
        <v>4726.92</v>
      </c>
      <c r="G394" s="344">
        <f t="shared" si="4"/>
        <v>6950.9399999999869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289</v>
      </c>
      <c r="B395" s="341">
        <v>2</v>
      </c>
      <c r="C395" s="309">
        <v>46093</v>
      </c>
      <c r="D395" s="310" t="s">
        <v>391</v>
      </c>
      <c r="E395" s="342">
        <v>15</v>
      </c>
      <c r="F395" s="342"/>
      <c r="G395" s="344">
        <f t="shared" si="4"/>
        <v>2224.0199999999868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6</v>
      </c>
      <c r="C396" s="309">
        <v>46093</v>
      </c>
      <c r="D396" s="310" t="s">
        <v>419</v>
      </c>
      <c r="E396" s="342">
        <v>12</v>
      </c>
      <c r="F396" s="342"/>
      <c r="G396" s="344">
        <f t="shared" si="4"/>
        <v>2239.0199999999868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294</v>
      </c>
      <c r="B397" s="341">
        <v>19</v>
      </c>
      <c r="C397" s="309">
        <v>46093</v>
      </c>
      <c r="D397" s="310" t="s">
        <v>191</v>
      </c>
      <c r="E397" s="342">
        <v>200</v>
      </c>
      <c r="F397" s="342"/>
      <c r="G397" s="344">
        <f t="shared" si="4"/>
        <v>2251.0199999999868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6</v>
      </c>
      <c r="C398" s="309">
        <v>46092</v>
      </c>
      <c r="D398" s="310" t="s">
        <v>420</v>
      </c>
      <c r="E398" s="342">
        <v>-10.050000000000001</v>
      </c>
      <c r="F398" s="342"/>
      <c r="G398" s="344">
        <f t="shared" si="4"/>
        <v>2451.0199999999868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6</v>
      </c>
      <c r="C399" s="309">
        <v>46092</v>
      </c>
      <c r="D399" s="310" t="s">
        <v>421</v>
      </c>
      <c r="E399" s="342">
        <v>25</v>
      </c>
      <c r="F399" s="342"/>
      <c r="G399" s="344">
        <f t="shared" si="4"/>
        <v>2440.9699999999866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2</v>
      </c>
      <c r="C400" s="309">
        <v>46092</v>
      </c>
      <c r="D400" s="310" t="s">
        <v>301</v>
      </c>
      <c r="E400" s="342">
        <v>-9</v>
      </c>
      <c r="F400" s="342"/>
      <c r="G400" s="344">
        <f t="shared" si="4"/>
        <v>2465.9699999999866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291</v>
      </c>
      <c r="B401" s="341">
        <v>41</v>
      </c>
      <c r="C401" s="309">
        <v>46092</v>
      </c>
      <c r="D401" s="310" t="s">
        <v>415</v>
      </c>
      <c r="E401" s="342"/>
      <c r="F401" s="342">
        <v>500</v>
      </c>
      <c r="G401" s="344">
        <f t="shared" si="4"/>
        <v>2456.9699999999866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46092</v>
      </c>
      <c r="D402" s="310" t="s">
        <v>296</v>
      </c>
      <c r="E402" s="342">
        <v>16.170000000000002</v>
      </c>
      <c r="F402" s="342"/>
      <c r="G402" s="344">
        <f t="shared" si="4"/>
        <v>1956.9699999999864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294</v>
      </c>
      <c r="B403" s="341">
        <v>22</v>
      </c>
      <c r="C403" s="309">
        <v>46092</v>
      </c>
      <c r="D403" s="310" t="s">
        <v>356</v>
      </c>
      <c r="E403" s="342">
        <v>19.16</v>
      </c>
      <c r="F403" s="342"/>
      <c r="G403" s="344">
        <f t="shared" si="4"/>
        <v>1973.1399999999865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339</v>
      </c>
      <c r="B404" s="341" t="s">
        <v>339</v>
      </c>
      <c r="C404" s="309">
        <v>46091</v>
      </c>
      <c r="D404" s="310" t="s">
        <v>182</v>
      </c>
      <c r="E404" s="342">
        <v>47.28</v>
      </c>
      <c r="F404" s="342"/>
      <c r="G404" s="344">
        <f t="shared" si="4"/>
        <v>1992.2999999999865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294</v>
      </c>
      <c r="B405" s="341">
        <v>13</v>
      </c>
      <c r="C405" s="309">
        <v>46091</v>
      </c>
      <c r="D405" s="310" t="s">
        <v>182</v>
      </c>
      <c r="E405" s="342">
        <v>134.93</v>
      </c>
      <c r="F405" s="342"/>
      <c r="G405" s="344">
        <f t="shared" si="4"/>
        <v>2039.5799999999865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8</v>
      </c>
      <c r="C406" s="309">
        <v>46091</v>
      </c>
      <c r="D406" s="310" t="s">
        <v>295</v>
      </c>
      <c r="E406" s="342">
        <v>7.44</v>
      </c>
      <c r="F406" s="342"/>
      <c r="G406" s="344">
        <f t="shared" si="4"/>
        <v>2174.5099999999866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4</v>
      </c>
      <c r="C407" s="309">
        <v>46091</v>
      </c>
      <c r="D407" s="310" t="s">
        <v>295</v>
      </c>
      <c r="E407" s="342">
        <v>29.53</v>
      </c>
      <c r="F407" s="342"/>
      <c r="G407" s="344">
        <f t="shared" si="4"/>
        <v>2181.9499999999866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4</v>
      </c>
      <c r="C408" s="309">
        <v>46091</v>
      </c>
      <c r="D408" s="310" t="s">
        <v>311</v>
      </c>
      <c r="E408" s="342">
        <v>34.119999999999997</v>
      </c>
      <c r="F408" s="342"/>
      <c r="G408" s="344">
        <f t="shared" si="4"/>
        <v>2211.4799999999868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2</v>
      </c>
      <c r="C409" s="309">
        <v>46091</v>
      </c>
      <c r="D409" s="310" t="s">
        <v>422</v>
      </c>
      <c r="E409" s="342">
        <v>18.57</v>
      </c>
      <c r="F409" s="342"/>
      <c r="G409" s="344">
        <f t="shared" si="4"/>
        <v>2245.5999999999867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294</v>
      </c>
      <c r="B410" s="341">
        <v>16</v>
      </c>
      <c r="C410" s="309">
        <v>46091</v>
      </c>
      <c r="D410" s="310" t="s">
        <v>423</v>
      </c>
      <c r="E410" s="342">
        <v>107</v>
      </c>
      <c r="F410" s="342"/>
      <c r="G410" s="344">
        <f t="shared" si="4"/>
        <v>2264.1699999999869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294</v>
      </c>
      <c r="B411" s="341">
        <v>18</v>
      </c>
      <c r="C411" s="309">
        <v>46090</v>
      </c>
      <c r="D411" s="310" t="s">
        <v>366</v>
      </c>
      <c r="E411" s="342">
        <v>400</v>
      </c>
      <c r="F411" s="342"/>
      <c r="G411" s="344">
        <f t="shared" si="4"/>
        <v>2371.1699999999869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289</v>
      </c>
      <c r="B412" s="341">
        <v>4</v>
      </c>
      <c r="C412" s="309">
        <v>46090</v>
      </c>
      <c r="D412" s="310" t="s">
        <v>296</v>
      </c>
      <c r="E412" s="342">
        <v>24.69</v>
      </c>
      <c r="F412" s="342"/>
      <c r="G412" s="344">
        <f t="shared" si="4"/>
        <v>2771.1699999999869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3</v>
      </c>
      <c r="C413" s="309">
        <v>46090</v>
      </c>
      <c r="D413" s="310" t="s">
        <v>424</v>
      </c>
      <c r="E413" s="342">
        <v>4.59</v>
      </c>
      <c r="F413" s="342"/>
      <c r="G413" s="344">
        <f t="shared" si="4"/>
        <v>2795.8599999999869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294</v>
      </c>
      <c r="B414" s="341">
        <v>9</v>
      </c>
      <c r="C414" s="309">
        <v>46090</v>
      </c>
      <c r="D414" s="310" t="s">
        <v>58</v>
      </c>
      <c r="E414" s="342">
        <v>1281.53</v>
      </c>
      <c r="F414" s="342"/>
      <c r="G414" s="344">
        <f t="shared" si="4"/>
        <v>2800.4499999999871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289</v>
      </c>
      <c r="B415" s="341">
        <v>7</v>
      </c>
      <c r="C415" s="309">
        <v>46090</v>
      </c>
      <c r="D415" s="310" t="s">
        <v>342</v>
      </c>
      <c r="E415" s="342">
        <v>40.61</v>
      </c>
      <c r="F415" s="342"/>
      <c r="G415" s="344">
        <f t="shared" si="4"/>
        <v>4081.9799999999873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287</v>
      </c>
      <c r="B416" s="341" t="s">
        <v>287</v>
      </c>
      <c r="C416" s="309">
        <v>46090</v>
      </c>
      <c r="D416" s="310" t="s">
        <v>425</v>
      </c>
      <c r="E416" s="342">
        <v>380</v>
      </c>
      <c r="F416" s="342">
        <v>380</v>
      </c>
      <c r="G416" s="344">
        <f t="shared" si="4"/>
        <v>4122.5899999999874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2</v>
      </c>
      <c r="C417" s="309">
        <v>46090</v>
      </c>
      <c r="D417" s="310" t="s">
        <v>426</v>
      </c>
      <c r="E417" s="342">
        <v>15</v>
      </c>
      <c r="F417" s="342"/>
      <c r="G417" s="344">
        <f t="shared" si="4"/>
        <v>4122.5899999999874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2</v>
      </c>
      <c r="C418" s="309">
        <v>46090</v>
      </c>
      <c r="D418" s="310" t="s">
        <v>391</v>
      </c>
      <c r="E418" s="342">
        <v>15</v>
      </c>
      <c r="F418" s="342"/>
      <c r="G418" s="344">
        <f t="shared" si="4"/>
        <v>4137.5899999999874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6</v>
      </c>
      <c r="C419" s="309">
        <v>46090</v>
      </c>
      <c r="D419" s="310" t="s">
        <v>300</v>
      </c>
      <c r="E419" s="342">
        <v>70.66</v>
      </c>
      <c r="F419" s="342"/>
      <c r="G419" s="344">
        <f t="shared" si="4"/>
        <v>4152.5899999999874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1</v>
      </c>
      <c r="C420" s="309">
        <v>46089</v>
      </c>
      <c r="D420" s="310" t="s">
        <v>312</v>
      </c>
      <c r="E420" s="342">
        <v>109.77</v>
      </c>
      <c r="F420" s="342"/>
      <c r="G420" s="344">
        <f t="shared" si="4"/>
        <v>4223.2499999999873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6</v>
      </c>
      <c r="C421" s="309">
        <v>46089</v>
      </c>
      <c r="D421" s="310" t="s">
        <v>307</v>
      </c>
      <c r="E421" s="342">
        <v>9.3800000000000008</v>
      </c>
      <c r="F421" s="342"/>
      <c r="G421" s="344">
        <f t="shared" si="4"/>
        <v>4333.0199999999877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3</v>
      </c>
      <c r="C422" s="309">
        <v>46089</v>
      </c>
      <c r="D422" s="310" t="s">
        <v>427</v>
      </c>
      <c r="E422" s="342">
        <v>3.85</v>
      </c>
      <c r="F422" s="342"/>
      <c r="G422" s="344">
        <f t="shared" si="4"/>
        <v>4342.3999999999878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2</v>
      </c>
      <c r="C423" s="309">
        <v>46089</v>
      </c>
      <c r="D423" s="310" t="s">
        <v>412</v>
      </c>
      <c r="E423" s="342">
        <v>88.54</v>
      </c>
      <c r="F423" s="342"/>
      <c r="G423" s="344">
        <f t="shared" si="4"/>
        <v>4346.2499999999882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2</v>
      </c>
      <c r="C424" s="309">
        <v>46089</v>
      </c>
      <c r="D424" s="310" t="s">
        <v>362</v>
      </c>
      <c r="E424" s="342">
        <v>8.3800000000000008</v>
      </c>
      <c r="F424" s="342"/>
      <c r="G424" s="344">
        <f t="shared" si="4"/>
        <v>4434.7899999999881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2</v>
      </c>
      <c r="C425" s="309">
        <v>46089</v>
      </c>
      <c r="D425" s="310" t="s">
        <v>301</v>
      </c>
      <c r="E425" s="342">
        <v>39.549999999999997</v>
      </c>
      <c r="F425" s="342"/>
      <c r="G425" s="344">
        <f t="shared" si="4"/>
        <v>4443.1699999999882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4</v>
      </c>
      <c r="C426" s="309">
        <v>46089</v>
      </c>
      <c r="D426" s="310" t="s">
        <v>428</v>
      </c>
      <c r="E426" s="342">
        <v>31.68</v>
      </c>
      <c r="F426" s="342"/>
      <c r="G426" s="344">
        <f t="shared" si="4"/>
        <v>4482.7199999999884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8</v>
      </c>
      <c r="C427" s="309">
        <v>46088</v>
      </c>
      <c r="D427" s="310" t="s">
        <v>309</v>
      </c>
      <c r="E427" s="342">
        <v>24.65</v>
      </c>
      <c r="F427" s="342"/>
      <c r="G427" s="344">
        <f t="shared" si="4"/>
        <v>4514.3999999999887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2</v>
      </c>
      <c r="C428" s="309">
        <v>46088</v>
      </c>
      <c r="D428" s="310" t="s">
        <v>350</v>
      </c>
      <c r="E428" s="342">
        <v>11.04</v>
      </c>
      <c r="F428" s="342"/>
      <c r="G428" s="344">
        <f t="shared" si="4"/>
        <v>4539.0499999999884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8</v>
      </c>
      <c r="C429" s="309">
        <v>46088</v>
      </c>
      <c r="D429" s="310" t="s">
        <v>321</v>
      </c>
      <c r="E429" s="342">
        <v>11.5</v>
      </c>
      <c r="F429" s="342"/>
      <c r="G429" s="344">
        <f t="shared" si="4"/>
        <v>4550.0899999999883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8</v>
      </c>
      <c r="C430" s="309">
        <v>46088</v>
      </c>
      <c r="D430" s="310" t="s">
        <v>296</v>
      </c>
      <c r="E430" s="342">
        <v>12.44</v>
      </c>
      <c r="F430" s="342"/>
      <c r="G430" s="344">
        <f t="shared" si="4"/>
        <v>4561.5899999999883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4</v>
      </c>
      <c r="C431" s="309">
        <v>46088</v>
      </c>
      <c r="D431" s="310" t="s">
        <v>296</v>
      </c>
      <c r="E431" s="342">
        <v>23.62</v>
      </c>
      <c r="F431" s="342"/>
      <c r="G431" s="344">
        <f t="shared" si="4"/>
        <v>4574.0299999999879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2</v>
      </c>
      <c r="C432" s="309">
        <v>46088</v>
      </c>
      <c r="D432" s="310" t="s">
        <v>301</v>
      </c>
      <c r="E432" s="342">
        <v>36.049999999999997</v>
      </c>
      <c r="F432" s="342"/>
      <c r="G432" s="344">
        <f t="shared" si="4"/>
        <v>4597.6499999999878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294</v>
      </c>
      <c r="B433" s="341">
        <v>14</v>
      </c>
      <c r="C433" s="309">
        <v>46087</v>
      </c>
      <c r="D433" s="310" t="s">
        <v>371</v>
      </c>
      <c r="E433" s="342">
        <v>66.67</v>
      </c>
      <c r="F433" s="342"/>
      <c r="G433" s="344">
        <f t="shared" si="4"/>
        <v>4633.699999999988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2</v>
      </c>
      <c r="C434" s="309">
        <v>46087</v>
      </c>
      <c r="D434" s="310" t="s">
        <v>296</v>
      </c>
      <c r="E434" s="342">
        <v>17.850000000000001</v>
      </c>
      <c r="F434" s="342"/>
      <c r="G434" s="344">
        <f t="shared" si="4"/>
        <v>4700.3699999999881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1</v>
      </c>
      <c r="C435" s="309">
        <v>46087</v>
      </c>
      <c r="D435" s="310" t="s">
        <v>304</v>
      </c>
      <c r="E435" s="342">
        <v>112.13</v>
      </c>
      <c r="F435" s="342"/>
      <c r="G435" s="344">
        <f t="shared" si="4"/>
        <v>4718.2199999999884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3</v>
      </c>
      <c r="C436" s="309">
        <v>46087</v>
      </c>
      <c r="D436" s="310" t="s">
        <v>327</v>
      </c>
      <c r="E436" s="342">
        <v>7.31</v>
      </c>
      <c r="F436" s="342"/>
      <c r="G436" s="344">
        <f t="shared" si="4"/>
        <v>4830.3499999999885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291</v>
      </c>
      <c r="B437" s="341">
        <v>39</v>
      </c>
      <c r="C437" s="309">
        <v>46086</v>
      </c>
      <c r="D437" s="310" t="s">
        <v>292</v>
      </c>
      <c r="E437" s="342"/>
      <c r="F437" s="342">
        <v>2763.78</v>
      </c>
      <c r="G437" s="344">
        <f t="shared" si="4"/>
        <v>4837.6599999999889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4</v>
      </c>
      <c r="C438" s="309">
        <v>46086</v>
      </c>
      <c r="D438" s="310" t="s">
        <v>295</v>
      </c>
      <c r="E438" s="342">
        <v>31.52</v>
      </c>
      <c r="F438" s="342"/>
      <c r="G438" s="344">
        <f t="shared" si="4"/>
        <v>2073.8799999999892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46086</v>
      </c>
      <c r="D439" s="310" t="s">
        <v>362</v>
      </c>
      <c r="E439" s="342">
        <v>14.86</v>
      </c>
      <c r="F439" s="342"/>
      <c r="G439" s="344">
        <f t="shared" si="4"/>
        <v>2105.3999999999892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8</v>
      </c>
      <c r="C440" s="309">
        <v>46086</v>
      </c>
      <c r="D440" s="310" t="s">
        <v>417</v>
      </c>
      <c r="E440" s="342">
        <v>44.99</v>
      </c>
      <c r="F440" s="342"/>
      <c r="G440" s="344">
        <f t="shared" si="4"/>
        <v>2120.2599999999893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2</v>
      </c>
      <c r="C441" s="309">
        <v>46085</v>
      </c>
      <c r="D441" s="310" t="s">
        <v>429</v>
      </c>
      <c r="E441" s="342">
        <v>15</v>
      </c>
      <c r="F441" s="342"/>
      <c r="G441" s="344">
        <f t="shared" si="4"/>
        <v>2165.2499999999891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2</v>
      </c>
      <c r="C442" s="309">
        <v>46085</v>
      </c>
      <c r="D442" s="310" t="s">
        <v>296</v>
      </c>
      <c r="E442" s="342">
        <v>10.84</v>
      </c>
      <c r="F442" s="342"/>
      <c r="G442" s="344">
        <f t="shared" si="4"/>
        <v>2180.2499999999891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294</v>
      </c>
      <c r="B443" s="341">
        <v>14</v>
      </c>
      <c r="C443" s="309">
        <v>46085</v>
      </c>
      <c r="D443" s="310" t="s">
        <v>372</v>
      </c>
      <c r="E443" s="342">
        <v>68.739999999999995</v>
      </c>
      <c r="F443" s="342"/>
      <c r="G443" s="344">
        <f t="shared" si="4"/>
        <v>2191.0899999999892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4</v>
      </c>
      <c r="C444" s="309">
        <v>46085</v>
      </c>
      <c r="D444" s="310" t="s">
        <v>311</v>
      </c>
      <c r="E444" s="342">
        <v>30.67</v>
      </c>
      <c r="F444" s="342"/>
      <c r="G444" s="344">
        <f t="shared" si="4"/>
        <v>2259.829999999989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294</v>
      </c>
      <c r="B445" s="341">
        <v>17</v>
      </c>
      <c r="C445" s="309">
        <v>46085</v>
      </c>
      <c r="D445" s="310" t="s">
        <v>375</v>
      </c>
      <c r="E445" s="342">
        <v>99</v>
      </c>
      <c r="F445" s="342"/>
      <c r="G445" s="344">
        <f t="shared" si="4"/>
        <v>2290.4999999999891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294</v>
      </c>
      <c r="B446" s="341">
        <v>21</v>
      </c>
      <c r="C446" s="309">
        <v>46084</v>
      </c>
      <c r="D446" s="310" t="s">
        <v>194</v>
      </c>
      <c r="E446" s="342">
        <v>40.72</v>
      </c>
      <c r="F446" s="342"/>
      <c r="G446" s="344">
        <f t="shared" si="4"/>
        <v>2389.4999999999891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284</v>
      </c>
      <c r="B447" s="341">
        <v>36</v>
      </c>
      <c r="C447" s="309">
        <v>46084</v>
      </c>
      <c r="D447" s="310" t="s">
        <v>379</v>
      </c>
      <c r="E447" s="342">
        <v>50</v>
      </c>
      <c r="F447" s="342"/>
      <c r="G447" s="344">
        <f t="shared" si="4"/>
        <v>2430.2199999999889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289</v>
      </c>
      <c r="B448" s="341">
        <v>2</v>
      </c>
      <c r="C448" s="309">
        <v>46084</v>
      </c>
      <c r="D448" s="310" t="s">
        <v>296</v>
      </c>
      <c r="E448" s="342">
        <v>14.67</v>
      </c>
      <c r="F448" s="342"/>
      <c r="G448" s="344">
        <f t="shared" si="4"/>
        <v>2480.2199999999889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4</v>
      </c>
      <c r="C449" s="309">
        <v>46084</v>
      </c>
      <c r="D449" s="310" t="s">
        <v>296</v>
      </c>
      <c r="E449" s="342">
        <v>27.42</v>
      </c>
      <c r="F449" s="342"/>
      <c r="G449" s="344">
        <f t="shared" si="4"/>
        <v>2494.889999999989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6</v>
      </c>
      <c r="C450" s="309">
        <v>46084</v>
      </c>
      <c r="D450" s="310" t="s">
        <v>430</v>
      </c>
      <c r="E450" s="342">
        <v>106.27</v>
      </c>
      <c r="F450" s="342"/>
      <c r="G450" s="344">
        <f t="shared" si="4"/>
        <v>2522.309999999989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6</v>
      </c>
      <c r="C451" s="309">
        <v>46084</v>
      </c>
      <c r="D451" s="310" t="s">
        <v>430</v>
      </c>
      <c r="E451" s="342">
        <v>-107</v>
      </c>
      <c r="F451" s="342"/>
      <c r="G451" s="344">
        <f t="shared" si="4"/>
        <v>2628.579999999989</v>
      </c>
      <c r="H451" s="345" t="s">
        <v>298</v>
      </c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2</v>
      </c>
      <c r="C452" s="309">
        <v>46083</v>
      </c>
      <c r="D452" s="310" t="s">
        <v>301</v>
      </c>
      <c r="E452" s="342">
        <v>20</v>
      </c>
      <c r="F452" s="342"/>
      <c r="G452" s="344">
        <f t="shared" si="4"/>
        <v>2521.579999999989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287</v>
      </c>
      <c r="B453" s="341" t="s">
        <v>287</v>
      </c>
      <c r="C453" s="309">
        <v>46083</v>
      </c>
      <c r="D453" s="310" t="s">
        <v>431</v>
      </c>
      <c r="E453" s="342">
        <v>185.64</v>
      </c>
      <c r="F453" s="342">
        <v>185.64</v>
      </c>
      <c r="G453" s="344">
        <f t="shared" si="4"/>
        <v>2541.579999999989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2</v>
      </c>
      <c r="C454" s="309">
        <v>46083</v>
      </c>
      <c r="D454" s="310" t="s">
        <v>432</v>
      </c>
      <c r="E454" s="342">
        <v>70.12</v>
      </c>
      <c r="F454" s="342"/>
      <c r="G454" s="344">
        <f t="shared" si="4"/>
        <v>2541.579999999989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294</v>
      </c>
      <c r="B455" s="341">
        <v>17</v>
      </c>
      <c r="C455" s="309">
        <v>46083</v>
      </c>
      <c r="D455" s="310" t="s">
        <v>188</v>
      </c>
      <c r="E455" s="342">
        <v>41.44</v>
      </c>
      <c r="F455" s="342"/>
      <c r="G455" s="344">
        <f t="shared" si="4"/>
        <v>2611.6999999999889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8</v>
      </c>
      <c r="C456" s="309">
        <v>46083</v>
      </c>
      <c r="D456" s="310" t="s">
        <v>296</v>
      </c>
      <c r="E456" s="342">
        <v>8.7200000000000006</v>
      </c>
      <c r="F456" s="342"/>
      <c r="G456" s="344">
        <f t="shared" si="4"/>
        <v>2653.139999999989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294</v>
      </c>
      <c r="B457" s="341">
        <v>22</v>
      </c>
      <c r="C457" s="309">
        <v>46082</v>
      </c>
      <c r="D457" s="310" t="s">
        <v>380</v>
      </c>
      <c r="E457" s="342">
        <v>6.37</v>
      </c>
      <c r="F457" s="342"/>
      <c r="G457" s="344">
        <f t="shared" si="4"/>
        <v>2661.8599999999888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289</v>
      </c>
      <c r="B458" s="341">
        <v>2</v>
      </c>
      <c r="C458" s="309">
        <v>46082</v>
      </c>
      <c r="D458" s="310" t="s">
        <v>296</v>
      </c>
      <c r="E458" s="342">
        <v>9.8699999999999992</v>
      </c>
      <c r="F458" s="342"/>
      <c r="G458" s="344">
        <f t="shared" si="4"/>
        <v>2668.2299999999886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1</v>
      </c>
      <c r="C459" s="309">
        <v>46082</v>
      </c>
      <c r="D459" s="310" t="s">
        <v>312</v>
      </c>
      <c r="E459" s="342">
        <v>119.55</v>
      </c>
      <c r="F459" s="342"/>
      <c r="G459" s="344">
        <f t="shared" si="4"/>
        <v>2678.0999999999885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3</v>
      </c>
      <c r="C460" s="309">
        <v>46082</v>
      </c>
      <c r="D460" s="310" t="s">
        <v>352</v>
      </c>
      <c r="E460" s="342">
        <v>25</v>
      </c>
      <c r="F460" s="342"/>
      <c r="G460" s="344">
        <f t="shared" si="4"/>
        <v>2797.6499999999887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1</v>
      </c>
      <c r="C461" s="309">
        <v>46082</v>
      </c>
      <c r="D461" s="310" t="s">
        <v>304</v>
      </c>
      <c r="E461" s="342">
        <v>119.17</v>
      </c>
      <c r="F461" s="342"/>
      <c r="G461" s="344">
        <f t="shared" si="4"/>
        <v>2822.6499999999887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284</v>
      </c>
      <c r="B462" s="341">
        <v>37</v>
      </c>
      <c r="C462" s="309">
        <v>46081</v>
      </c>
      <c r="D462" s="310" t="s">
        <v>433</v>
      </c>
      <c r="E462" s="342">
        <v>3764.91</v>
      </c>
      <c r="F462" s="342"/>
      <c r="G462" s="344">
        <f t="shared" si="4"/>
        <v>2941.8199999999888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286</v>
      </c>
      <c r="B463" s="341">
        <v>25</v>
      </c>
      <c r="C463" s="309">
        <v>46081</v>
      </c>
      <c r="D463" s="309" t="s">
        <v>204</v>
      </c>
      <c r="E463" s="342">
        <v>350</v>
      </c>
      <c r="F463" s="342"/>
      <c r="G463" s="344">
        <f t="shared" si="4"/>
        <v>6706.7299999999886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286</v>
      </c>
      <c r="B464" s="341">
        <v>26</v>
      </c>
      <c r="C464" s="309">
        <v>46081</v>
      </c>
      <c r="D464" s="309" t="s">
        <v>205</v>
      </c>
      <c r="E464" s="342">
        <v>320</v>
      </c>
      <c r="F464" s="342"/>
      <c r="G464" s="344">
        <f t="shared" si="4"/>
        <v>7056.7299999999886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286</v>
      </c>
      <c r="B465" s="341">
        <v>27</v>
      </c>
      <c r="C465" s="309">
        <v>46081</v>
      </c>
      <c r="D465" s="309" t="s">
        <v>206</v>
      </c>
      <c r="E465" s="342">
        <v>25</v>
      </c>
      <c r="F465" s="342"/>
      <c r="G465" s="344">
        <f t="shared" si="4"/>
        <v>7376.7299999999886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286</v>
      </c>
      <c r="B466" s="341">
        <v>28</v>
      </c>
      <c r="C466" s="309">
        <v>46081</v>
      </c>
      <c r="D466" s="309" t="s">
        <v>207</v>
      </c>
      <c r="E466" s="342">
        <v>25</v>
      </c>
      <c r="F466" s="342"/>
      <c r="G466" s="344">
        <f t="shared" si="4"/>
        <v>7401.7299999999886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286</v>
      </c>
      <c r="B467" s="341">
        <v>29</v>
      </c>
      <c r="C467" s="309">
        <v>46081</v>
      </c>
      <c r="D467" s="309" t="s">
        <v>208</v>
      </c>
      <c r="E467" s="342">
        <v>45</v>
      </c>
      <c r="F467" s="342"/>
      <c r="G467" s="344">
        <f t="shared" si="4"/>
        <v>7426.7299999999886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286</v>
      </c>
      <c r="B468" s="341">
        <v>30</v>
      </c>
      <c r="C468" s="309">
        <v>46081</v>
      </c>
      <c r="D468" s="309" t="s">
        <v>209</v>
      </c>
      <c r="E468" s="342">
        <v>400</v>
      </c>
      <c r="F468" s="342"/>
      <c r="G468" s="344">
        <f t="shared" si="4"/>
        <v>7471.7299999999886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286</v>
      </c>
      <c r="B469" s="341">
        <v>31</v>
      </c>
      <c r="C469" s="309">
        <v>46081</v>
      </c>
      <c r="D469" s="309" t="s">
        <v>210</v>
      </c>
      <c r="E469" s="342">
        <v>375</v>
      </c>
      <c r="F469" s="342"/>
      <c r="G469" s="344">
        <f t="shared" si="4"/>
        <v>7871.7299999999886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286</v>
      </c>
      <c r="B470" s="341">
        <v>32</v>
      </c>
      <c r="C470" s="309">
        <v>46081</v>
      </c>
      <c r="D470" s="309" t="s">
        <v>211</v>
      </c>
      <c r="E470" s="342">
        <v>100</v>
      </c>
      <c r="F470" s="342"/>
      <c r="G470" s="344">
        <f t="shared" si="4"/>
        <v>8246.7299999999886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286</v>
      </c>
      <c r="B471" s="341">
        <v>33</v>
      </c>
      <c r="C471" s="309">
        <v>46081</v>
      </c>
      <c r="D471" s="309" t="s">
        <v>212</v>
      </c>
      <c r="E471" s="342">
        <v>85</v>
      </c>
      <c r="F471" s="342"/>
      <c r="G471" s="344">
        <f t="shared" si="4"/>
        <v>8346.7299999999886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286</v>
      </c>
      <c r="B472" s="341">
        <v>34</v>
      </c>
      <c r="C472" s="309">
        <v>46081</v>
      </c>
      <c r="D472" s="309" t="s">
        <v>213</v>
      </c>
      <c r="E472" s="342">
        <v>230</v>
      </c>
      <c r="F472" s="342"/>
      <c r="G472" s="344">
        <f t="shared" si="4"/>
        <v>8431.7299999999886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286</v>
      </c>
      <c r="B473" s="341">
        <v>35</v>
      </c>
      <c r="C473" s="309">
        <v>46081</v>
      </c>
      <c r="D473" s="309" t="s">
        <v>214</v>
      </c>
      <c r="E473" s="342">
        <v>45</v>
      </c>
      <c r="F473" s="342"/>
      <c r="G473" s="344">
        <f t="shared" si="4"/>
        <v>8661.7299999999886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294</v>
      </c>
      <c r="B474" s="341">
        <v>42</v>
      </c>
      <c r="C474" s="309">
        <v>46081</v>
      </c>
      <c r="D474" s="309" t="s">
        <v>200</v>
      </c>
      <c r="E474" s="342">
        <v>51.19</v>
      </c>
      <c r="F474" s="342"/>
      <c r="G474" s="344">
        <f t="shared" si="4"/>
        <v>8706.7299999999886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294</v>
      </c>
      <c r="B475" s="341">
        <v>43</v>
      </c>
      <c r="C475" s="309">
        <v>46081</v>
      </c>
      <c r="D475" s="309" t="s">
        <v>201</v>
      </c>
      <c r="E475" s="342">
        <v>37.17</v>
      </c>
      <c r="F475" s="342"/>
      <c r="G475" s="344">
        <f t="shared" si="4"/>
        <v>8757.9199999999892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294</v>
      </c>
      <c r="B476" s="341">
        <v>10</v>
      </c>
      <c r="C476" s="309">
        <v>46081</v>
      </c>
      <c r="D476" s="309" t="s">
        <v>176</v>
      </c>
      <c r="E476" s="342">
        <v>17.899999999999999</v>
      </c>
      <c r="F476" s="342"/>
      <c r="G476" s="344">
        <f t="shared" si="4"/>
        <v>8795.0899999999892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289</v>
      </c>
      <c r="B477" s="341">
        <v>2</v>
      </c>
      <c r="C477" s="309">
        <v>46080</v>
      </c>
      <c r="D477" s="309" t="s">
        <v>362</v>
      </c>
      <c r="E477" s="342">
        <v>11.17</v>
      </c>
      <c r="F477" s="342"/>
      <c r="G477" s="344">
        <f t="shared" si="4"/>
        <v>8812.9899999999889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2</v>
      </c>
      <c r="C478" s="309">
        <v>46080</v>
      </c>
      <c r="D478" s="310" t="s">
        <v>434</v>
      </c>
      <c r="E478" s="342">
        <v>25</v>
      </c>
      <c r="F478" s="342"/>
      <c r="G478" s="344">
        <f t="shared" si="4"/>
        <v>8824.1599999999889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289</v>
      </c>
      <c r="B479" s="341">
        <v>2</v>
      </c>
      <c r="C479" s="309">
        <v>46080</v>
      </c>
      <c r="D479" s="310" t="s">
        <v>362</v>
      </c>
      <c r="E479" s="342">
        <v>22.84</v>
      </c>
      <c r="F479" s="342"/>
      <c r="G479" s="344">
        <f t="shared" si="4"/>
        <v>8849.1599999999889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289</v>
      </c>
      <c r="B480" s="341">
        <v>6</v>
      </c>
      <c r="C480" s="309">
        <v>46080</v>
      </c>
      <c r="D480" s="310" t="s">
        <v>435</v>
      </c>
      <c r="E480" s="342">
        <v>-88</v>
      </c>
      <c r="F480" s="342"/>
      <c r="G480" s="344">
        <f t="shared" si="4"/>
        <v>8871.9999999999891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291</v>
      </c>
      <c r="B481" s="341">
        <v>38</v>
      </c>
      <c r="C481" s="309">
        <v>46080</v>
      </c>
      <c r="D481" s="310" t="s">
        <v>293</v>
      </c>
      <c r="E481" s="342"/>
      <c r="F481" s="342">
        <v>4278.1499999999996</v>
      </c>
      <c r="G481" s="344">
        <f t="shared" si="4"/>
        <v>8783.9999999999891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6</v>
      </c>
      <c r="C482" s="309">
        <v>46080</v>
      </c>
      <c r="D482" s="310" t="s">
        <v>436</v>
      </c>
      <c r="E482" s="342">
        <v>25.93</v>
      </c>
      <c r="F482" s="342"/>
      <c r="G482" s="344">
        <f t="shared" si="4"/>
        <v>4505.8499999999904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4</v>
      </c>
      <c r="C483" s="309">
        <v>46079</v>
      </c>
      <c r="D483" s="310" t="s">
        <v>311</v>
      </c>
      <c r="E483" s="342">
        <v>29.84</v>
      </c>
      <c r="F483" s="342"/>
      <c r="G483" s="344">
        <f t="shared" si="4"/>
        <v>4531.7799999999907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5</v>
      </c>
      <c r="C484" s="309">
        <v>46079</v>
      </c>
      <c r="D484" s="310" t="s">
        <v>437</v>
      </c>
      <c r="E484" s="342">
        <v>103.25</v>
      </c>
      <c r="F484" s="342"/>
      <c r="G484" s="344">
        <f t="shared" si="4"/>
        <v>4561.6199999999908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8</v>
      </c>
      <c r="C485" s="309">
        <v>46079</v>
      </c>
      <c r="D485" s="310" t="s">
        <v>361</v>
      </c>
      <c r="E485" s="342">
        <v>26.02</v>
      </c>
      <c r="F485" s="342"/>
      <c r="G485" s="344">
        <f t="shared" si="4"/>
        <v>4664.8699999999908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294</v>
      </c>
      <c r="B486" s="341">
        <v>24</v>
      </c>
      <c r="C486" s="309">
        <v>46079</v>
      </c>
      <c r="D486" s="310" t="s">
        <v>438</v>
      </c>
      <c r="E486" s="342">
        <v>84.83</v>
      </c>
      <c r="F486" s="342"/>
      <c r="G486" s="344">
        <f t="shared" si="4"/>
        <v>4690.8899999999912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289</v>
      </c>
      <c r="B487" s="341">
        <v>2</v>
      </c>
      <c r="C487" s="309">
        <v>46079</v>
      </c>
      <c r="D487" s="310" t="s">
        <v>296</v>
      </c>
      <c r="E487" s="342">
        <v>17.87</v>
      </c>
      <c r="F487" s="342"/>
      <c r="G487" s="344">
        <f t="shared" si="4"/>
        <v>4775.7199999999912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5</v>
      </c>
      <c r="C488" s="309">
        <v>46079</v>
      </c>
      <c r="D488" s="310" t="s">
        <v>439</v>
      </c>
      <c r="E488" s="342">
        <v>123.64</v>
      </c>
      <c r="F488" s="342"/>
      <c r="G488" s="344">
        <f t="shared" si="4"/>
        <v>4793.5899999999911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8</v>
      </c>
      <c r="C489" s="309">
        <v>46078</v>
      </c>
      <c r="D489" s="310" t="s">
        <v>321</v>
      </c>
      <c r="E489" s="342">
        <v>18.5</v>
      </c>
      <c r="F489" s="342"/>
      <c r="G489" s="344">
        <f t="shared" si="4"/>
        <v>4917.2299999999914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4</v>
      </c>
      <c r="C490" s="309">
        <v>46078</v>
      </c>
      <c r="D490" s="310" t="s">
        <v>296</v>
      </c>
      <c r="E490" s="342">
        <v>50.96</v>
      </c>
      <c r="F490" s="342"/>
      <c r="G490" s="344">
        <f t="shared" si="4"/>
        <v>4935.7299999999914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8</v>
      </c>
      <c r="C491" s="309">
        <v>46078</v>
      </c>
      <c r="D491" s="310" t="s">
        <v>296</v>
      </c>
      <c r="E491" s="342">
        <v>11.28</v>
      </c>
      <c r="F491" s="342"/>
      <c r="G491" s="344">
        <f t="shared" si="4"/>
        <v>4986.6899999999914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294</v>
      </c>
      <c r="B492" s="341">
        <v>12</v>
      </c>
      <c r="C492" s="309">
        <v>46078</v>
      </c>
      <c r="D492" s="310" t="s">
        <v>315</v>
      </c>
      <c r="E492" s="342">
        <v>204.47</v>
      </c>
      <c r="F492" s="342"/>
      <c r="G492" s="344">
        <f t="shared" si="4"/>
        <v>4997.9699999999912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8</v>
      </c>
      <c r="C493" s="309">
        <v>46078</v>
      </c>
      <c r="D493" s="310" t="s">
        <v>309</v>
      </c>
      <c r="E493" s="342">
        <v>47.99</v>
      </c>
      <c r="F493" s="342"/>
      <c r="G493" s="344">
        <f t="shared" si="4"/>
        <v>5202.4399999999914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1</v>
      </c>
      <c r="C494" s="309">
        <v>46078</v>
      </c>
      <c r="D494" s="310" t="s">
        <v>304</v>
      </c>
      <c r="E494" s="342">
        <v>19.09</v>
      </c>
      <c r="F494" s="342"/>
      <c r="G494" s="344">
        <f t="shared" si="4"/>
        <v>5250.4299999999912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294</v>
      </c>
      <c r="B495" s="341">
        <v>23</v>
      </c>
      <c r="C495" s="309">
        <v>46076</v>
      </c>
      <c r="D495" s="310" t="s">
        <v>67</v>
      </c>
      <c r="E495" s="342">
        <v>650.88</v>
      </c>
      <c r="F495" s="342"/>
      <c r="G495" s="344">
        <f t="shared" si="4"/>
        <v>5269.5199999999913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6</v>
      </c>
      <c r="C496" s="309">
        <v>46076</v>
      </c>
      <c r="D496" s="310" t="s">
        <v>355</v>
      </c>
      <c r="E496" s="342">
        <v>35</v>
      </c>
      <c r="F496" s="342"/>
      <c r="G496" s="344">
        <f t="shared" si="4"/>
        <v>5920.3999999999915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1</v>
      </c>
      <c r="C497" s="309">
        <v>46076</v>
      </c>
      <c r="D497" s="310" t="s">
        <v>307</v>
      </c>
      <c r="E497" s="342">
        <v>128.97999999999999</v>
      </c>
      <c r="F497" s="342"/>
      <c r="G497" s="344">
        <f t="shared" si="4"/>
        <v>5955.3999999999915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1</v>
      </c>
      <c r="C498" s="309">
        <v>46076</v>
      </c>
      <c r="D498" s="310" t="s">
        <v>322</v>
      </c>
      <c r="E498" s="342">
        <v>52.55</v>
      </c>
      <c r="F498" s="342"/>
      <c r="G498" s="344">
        <f t="shared" si="4"/>
        <v>6084.379999999991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3</v>
      </c>
      <c r="C499" s="309">
        <v>46075</v>
      </c>
      <c r="D499" s="310" t="s">
        <v>352</v>
      </c>
      <c r="E499" s="342">
        <v>13.76</v>
      </c>
      <c r="F499" s="342"/>
      <c r="G499" s="344">
        <f t="shared" si="4"/>
        <v>6136.9299999999912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1</v>
      </c>
      <c r="C500" s="309">
        <v>46075</v>
      </c>
      <c r="D500" s="310" t="s">
        <v>312</v>
      </c>
      <c r="E500" s="342">
        <v>187.64</v>
      </c>
      <c r="F500" s="342"/>
      <c r="G500" s="344">
        <f t="shared" si="4"/>
        <v>6150.6899999999914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1</v>
      </c>
      <c r="C501" s="309">
        <v>46074</v>
      </c>
      <c r="D501" s="310" t="s">
        <v>398</v>
      </c>
      <c r="E501" s="342">
        <v>75.78</v>
      </c>
      <c r="F501" s="342"/>
      <c r="G501" s="344">
        <f t="shared" si="4"/>
        <v>6338.3299999999917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2</v>
      </c>
      <c r="C502" s="309">
        <v>46074</v>
      </c>
      <c r="D502" s="310" t="s">
        <v>397</v>
      </c>
      <c r="E502" s="342">
        <v>27.41</v>
      </c>
      <c r="F502" s="342"/>
      <c r="G502" s="344">
        <f t="shared" si="4"/>
        <v>6414.1099999999915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4</v>
      </c>
      <c r="C503" s="309">
        <v>46074</v>
      </c>
      <c r="D503" s="310" t="s">
        <v>440</v>
      </c>
      <c r="E503" s="342">
        <v>32.049999999999997</v>
      </c>
      <c r="F503" s="342"/>
      <c r="G503" s="344">
        <f t="shared" si="4"/>
        <v>6441.5199999999913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2</v>
      </c>
      <c r="C504" s="309">
        <v>46074</v>
      </c>
      <c r="D504" s="310" t="s">
        <v>362</v>
      </c>
      <c r="E504" s="342">
        <v>9.4700000000000006</v>
      </c>
      <c r="F504" s="342"/>
      <c r="G504" s="344">
        <f t="shared" si="4"/>
        <v>6473.5699999999915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2</v>
      </c>
      <c r="C505" s="309">
        <v>46073</v>
      </c>
      <c r="D505" s="310" t="s">
        <v>296</v>
      </c>
      <c r="E505" s="342">
        <v>14.47</v>
      </c>
      <c r="F505" s="342"/>
      <c r="G505" s="344">
        <f t="shared" si="4"/>
        <v>6483.0399999999918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3</v>
      </c>
      <c r="C506" s="309">
        <v>46073</v>
      </c>
      <c r="D506" s="310" t="s">
        <v>359</v>
      </c>
      <c r="E506" s="342">
        <v>11.97</v>
      </c>
      <c r="F506" s="342"/>
      <c r="G506" s="344">
        <f t="shared" si="4"/>
        <v>6497.509999999992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4</v>
      </c>
      <c r="C507" s="309">
        <v>46073</v>
      </c>
      <c r="D507" s="310" t="s">
        <v>359</v>
      </c>
      <c r="E507" s="342">
        <v>59.88</v>
      </c>
      <c r="F507" s="342"/>
      <c r="G507" s="344">
        <f t="shared" si="4"/>
        <v>6509.4799999999923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2</v>
      </c>
      <c r="C508" s="309">
        <v>46073</v>
      </c>
      <c r="D508" s="310" t="s">
        <v>426</v>
      </c>
      <c r="E508" s="342">
        <v>19.57</v>
      </c>
      <c r="F508" s="342"/>
      <c r="G508" s="344">
        <f t="shared" si="4"/>
        <v>6569.3599999999924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294</v>
      </c>
      <c r="B509" s="341">
        <v>22</v>
      </c>
      <c r="C509" s="309">
        <v>46073</v>
      </c>
      <c r="D509" s="310" t="s">
        <v>325</v>
      </c>
      <c r="E509" s="342">
        <v>20.22</v>
      </c>
      <c r="F509" s="342"/>
      <c r="G509" s="344">
        <f t="shared" si="4"/>
        <v>6588.9299999999921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2</v>
      </c>
      <c r="C510" s="309">
        <v>46073</v>
      </c>
      <c r="D510" s="310" t="s">
        <v>362</v>
      </c>
      <c r="E510" s="342">
        <v>5.3</v>
      </c>
      <c r="F510" s="342"/>
      <c r="G510" s="344">
        <f t="shared" si="4"/>
        <v>6609.1499999999924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3</v>
      </c>
      <c r="C511" s="309">
        <v>46073</v>
      </c>
      <c r="D511" s="310" t="s">
        <v>327</v>
      </c>
      <c r="E511" s="342">
        <v>8.1300000000000008</v>
      </c>
      <c r="F511" s="342"/>
      <c r="G511" s="344">
        <f t="shared" si="4"/>
        <v>6614.4499999999925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4</v>
      </c>
      <c r="C512" s="309">
        <v>46073</v>
      </c>
      <c r="D512" s="310" t="s">
        <v>311</v>
      </c>
      <c r="E512" s="342">
        <v>32.43</v>
      </c>
      <c r="F512" s="342"/>
      <c r="G512" s="344">
        <f t="shared" si="4"/>
        <v>6622.5799999999927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8</v>
      </c>
      <c r="C513" s="309">
        <v>46073</v>
      </c>
      <c r="D513" s="310" t="s">
        <v>441</v>
      </c>
      <c r="E513" s="342">
        <v>98.65</v>
      </c>
      <c r="F513" s="342"/>
      <c r="G513" s="344">
        <f t="shared" si="4"/>
        <v>6655.0099999999929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6</v>
      </c>
      <c r="C514" s="309">
        <v>46072</v>
      </c>
      <c r="D514" s="310" t="s">
        <v>300</v>
      </c>
      <c r="E514" s="342">
        <v>30.87</v>
      </c>
      <c r="F514" s="342"/>
      <c r="G514" s="344">
        <f t="shared" si="4"/>
        <v>6753.6599999999926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6</v>
      </c>
      <c r="C515" s="309">
        <v>46072</v>
      </c>
      <c r="D515" s="310" t="s">
        <v>300</v>
      </c>
      <c r="E515" s="342">
        <v>15.96</v>
      </c>
      <c r="F515" s="342"/>
      <c r="G515" s="344">
        <f t="shared" si="4"/>
        <v>6784.5299999999925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2</v>
      </c>
      <c r="C516" s="309">
        <v>46072</v>
      </c>
      <c r="D516" s="310" t="s">
        <v>296</v>
      </c>
      <c r="E516" s="342">
        <v>17.36</v>
      </c>
      <c r="F516" s="342"/>
      <c r="G516" s="344">
        <f t="shared" si="4"/>
        <v>6800.4899999999925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294</v>
      </c>
      <c r="B517" s="341">
        <v>22</v>
      </c>
      <c r="C517" s="309">
        <v>46072</v>
      </c>
      <c r="D517" s="310" t="s">
        <v>407</v>
      </c>
      <c r="E517" s="342">
        <v>7.46</v>
      </c>
      <c r="F517" s="342"/>
      <c r="G517" s="344">
        <f t="shared" si="4"/>
        <v>6817.8499999999922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291</v>
      </c>
      <c r="B518" s="341">
        <v>39</v>
      </c>
      <c r="C518" s="309">
        <v>46072</v>
      </c>
      <c r="D518" s="310" t="s">
        <v>292</v>
      </c>
      <c r="E518" s="342"/>
      <c r="F518" s="342">
        <v>2763.77</v>
      </c>
      <c r="G518" s="344">
        <f t="shared" si="4"/>
        <v>6825.3099999999922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339</v>
      </c>
      <c r="B519" s="341" t="s">
        <v>339</v>
      </c>
      <c r="C519" s="309">
        <v>46071</v>
      </c>
      <c r="D519" s="310" t="s">
        <v>340</v>
      </c>
      <c r="E519" s="342">
        <v>182.55</v>
      </c>
      <c r="F519" s="342"/>
      <c r="G519" s="344">
        <f t="shared" si="4"/>
        <v>4061.5399999999927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294</v>
      </c>
      <c r="B520" s="341">
        <v>15</v>
      </c>
      <c r="C520" s="309">
        <v>46071</v>
      </c>
      <c r="D520" s="310" t="s">
        <v>185</v>
      </c>
      <c r="E520" s="342">
        <v>188.16</v>
      </c>
      <c r="F520" s="342"/>
      <c r="G520" s="344">
        <f t="shared" si="4"/>
        <v>4244.0899999999929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291</v>
      </c>
      <c r="B521" s="341">
        <v>40</v>
      </c>
      <c r="C521" s="309">
        <v>46071</v>
      </c>
      <c r="D521" s="310" t="s">
        <v>318</v>
      </c>
      <c r="E521" s="342"/>
      <c r="F521" s="342">
        <v>1281.58</v>
      </c>
      <c r="G521" s="344">
        <f t="shared" si="4"/>
        <v>4432.2499999999927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6</v>
      </c>
      <c r="C522" s="309">
        <v>46071</v>
      </c>
      <c r="D522" s="310" t="s">
        <v>442</v>
      </c>
      <c r="E522" s="342">
        <v>-146</v>
      </c>
      <c r="F522" s="342"/>
      <c r="G522" s="344">
        <f t="shared" si="4"/>
        <v>3150.6699999999933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2</v>
      </c>
      <c r="C523" s="309">
        <v>46071</v>
      </c>
      <c r="D523" s="310" t="s">
        <v>443</v>
      </c>
      <c r="E523" s="342">
        <v>-13</v>
      </c>
      <c r="F523" s="342"/>
      <c r="G523" s="344">
        <f t="shared" si="4"/>
        <v>3004.6699999999933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339</v>
      </c>
      <c r="B524" s="341" t="s">
        <v>339</v>
      </c>
      <c r="C524" s="309">
        <v>46071</v>
      </c>
      <c r="D524" s="310" t="s">
        <v>444</v>
      </c>
      <c r="E524" s="342"/>
      <c r="F524" s="342">
        <v>191</v>
      </c>
      <c r="G524" s="344">
        <f t="shared" si="4"/>
        <v>2991.6699999999933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6</v>
      </c>
      <c r="C525" s="309">
        <v>46071</v>
      </c>
      <c r="D525" s="310" t="s">
        <v>300</v>
      </c>
      <c r="E525" s="342">
        <v>43.63</v>
      </c>
      <c r="F525" s="342"/>
      <c r="G525" s="344">
        <f t="shared" si="4"/>
        <v>2800.6699999999933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46071</v>
      </c>
      <c r="D526" s="310" t="s">
        <v>300</v>
      </c>
      <c r="E526" s="342">
        <v>10.64</v>
      </c>
      <c r="F526" s="342"/>
      <c r="G526" s="344">
        <f t="shared" si="4"/>
        <v>2844.2999999999934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8</v>
      </c>
      <c r="C527" s="309">
        <v>46071</v>
      </c>
      <c r="D527" s="310" t="s">
        <v>296</v>
      </c>
      <c r="E527" s="342">
        <v>14.87</v>
      </c>
      <c r="F527" s="342"/>
      <c r="G527" s="344">
        <f t="shared" si="4"/>
        <v>2854.9399999999932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2</v>
      </c>
      <c r="C528" s="309">
        <v>46071</v>
      </c>
      <c r="D528" s="310" t="s">
        <v>295</v>
      </c>
      <c r="E528" s="342">
        <v>12.99</v>
      </c>
      <c r="F528" s="342"/>
      <c r="G528" s="344">
        <f t="shared" si="4"/>
        <v>2869.8099999999931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4</v>
      </c>
      <c r="C529" s="309">
        <v>46071</v>
      </c>
      <c r="D529" s="310" t="s">
        <v>295</v>
      </c>
      <c r="E529" s="342">
        <v>29.47</v>
      </c>
      <c r="F529" s="342"/>
      <c r="G529" s="344">
        <f t="shared" si="4"/>
        <v>2882.7999999999929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294</v>
      </c>
      <c r="B530" s="341">
        <v>22</v>
      </c>
      <c r="C530" s="309">
        <v>46071</v>
      </c>
      <c r="D530" s="310" t="s">
        <v>409</v>
      </c>
      <c r="E530" s="342">
        <v>13.84</v>
      </c>
      <c r="F530" s="342"/>
      <c r="G530" s="344">
        <f t="shared" si="4"/>
        <v>2912.2699999999927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2</v>
      </c>
      <c r="C531" s="309">
        <v>46071</v>
      </c>
      <c r="D531" s="310" t="s">
        <v>445</v>
      </c>
      <c r="E531" s="342">
        <v>64.569999999999993</v>
      </c>
      <c r="F531" s="342"/>
      <c r="G531" s="344">
        <f t="shared" si="4"/>
        <v>2926.1099999999929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294</v>
      </c>
      <c r="B532" s="341">
        <v>21</v>
      </c>
      <c r="C532" s="309">
        <v>46070</v>
      </c>
      <c r="D532" s="310" t="s">
        <v>194</v>
      </c>
      <c r="E532" s="342">
        <v>81</v>
      </c>
      <c r="F532" s="342"/>
      <c r="G532" s="344">
        <f t="shared" si="4"/>
        <v>2990.679999999993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2</v>
      </c>
      <c r="C533" s="309">
        <v>46070</v>
      </c>
      <c r="D533" s="310" t="s">
        <v>389</v>
      </c>
      <c r="E533" s="342">
        <v>81.41</v>
      </c>
      <c r="F533" s="342"/>
      <c r="G533" s="344">
        <f t="shared" si="4"/>
        <v>3071.679999999993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6</v>
      </c>
      <c r="C534" s="309">
        <v>46070</v>
      </c>
      <c r="D534" s="310" t="s">
        <v>300</v>
      </c>
      <c r="E534" s="342">
        <v>113.74</v>
      </c>
      <c r="F534" s="342"/>
      <c r="G534" s="344">
        <f t="shared" si="4"/>
        <v>3153.0899999999929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294</v>
      </c>
      <c r="B535" s="341">
        <v>43</v>
      </c>
      <c r="C535" s="309">
        <v>46070</v>
      </c>
      <c r="D535" s="310" t="s">
        <v>337</v>
      </c>
      <c r="E535" s="342">
        <v>29.8</v>
      </c>
      <c r="F535" s="342"/>
      <c r="G535" s="344">
        <f t="shared" si="4"/>
        <v>3266.8299999999927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294</v>
      </c>
      <c r="B536" s="341">
        <v>42</v>
      </c>
      <c r="C536" s="309">
        <v>46070</v>
      </c>
      <c r="D536" s="310" t="s">
        <v>337</v>
      </c>
      <c r="E536" s="342">
        <v>37.25</v>
      </c>
      <c r="F536" s="342"/>
      <c r="G536" s="344">
        <f t="shared" si="4"/>
        <v>3296.6299999999928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2</v>
      </c>
      <c r="C537" s="309">
        <v>46070</v>
      </c>
      <c r="D537" s="310" t="s">
        <v>432</v>
      </c>
      <c r="E537" s="342">
        <v>7.97</v>
      </c>
      <c r="F537" s="342"/>
      <c r="G537" s="344">
        <f t="shared" si="4"/>
        <v>3333.8799999999928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294</v>
      </c>
      <c r="B538" s="341">
        <v>17</v>
      </c>
      <c r="C538" s="309">
        <v>46070</v>
      </c>
      <c r="D538" s="310" t="s">
        <v>188</v>
      </c>
      <c r="E538" s="342">
        <v>42.65</v>
      </c>
      <c r="F538" s="342"/>
      <c r="G538" s="344">
        <f t="shared" si="4"/>
        <v>3341.8499999999926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6</v>
      </c>
      <c r="C539" s="309">
        <v>46070</v>
      </c>
      <c r="D539" s="310" t="s">
        <v>446</v>
      </c>
      <c r="E539" s="342">
        <v>40</v>
      </c>
      <c r="F539" s="342"/>
      <c r="G539" s="344">
        <f t="shared" si="4"/>
        <v>3384.4999999999927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294</v>
      </c>
      <c r="B540" s="341">
        <v>11</v>
      </c>
      <c r="C540" s="309">
        <v>46070</v>
      </c>
      <c r="D540" s="310" t="s">
        <v>178</v>
      </c>
      <c r="E540" s="342">
        <v>480.91</v>
      </c>
      <c r="F540" s="342"/>
      <c r="G540" s="344">
        <f t="shared" si="4"/>
        <v>3424.4999999999927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23</v>
      </c>
      <c r="C541" s="309">
        <v>46070</v>
      </c>
      <c r="D541" s="310" t="s">
        <v>63</v>
      </c>
      <c r="E541" s="342">
        <v>529.46</v>
      </c>
      <c r="F541" s="342"/>
      <c r="G541" s="344">
        <f t="shared" si="4"/>
        <v>3905.4099999999926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2</v>
      </c>
      <c r="C542" s="309">
        <v>46069</v>
      </c>
      <c r="D542" s="310" t="s">
        <v>327</v>
      </c>
      <c r="E542" s="342">
        <v>16.079999999999998</v>
      </c>
      <c r="F542" s="342"/>
      <c r="G542" s="344">
        <f t="shared" si="4"/>
        <v>4434.8699999999926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6</v>
      </c>
      <c r="C543" s="309">
        <v>46069</v>
      </c>
      <c r="D543" s="310" t="s">
        <v>300</v>
      </c>
      <c r="E543" s="342">
        <v>21.17</v>
      </c>
      <c r="F543" s="342"/>
      <c r="G543" s="344">
        <f t="shared" si="4"/>
        <v>4450.9499999999925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6</v>
      </c>
      <c r="C544" s="309">
        <v>46069</v>
      </c>
      <c r="D544" s="310" t="s">
        <v>300</v>
      </c>
      <c r="E544" s="342">
        <v>17.03</v>
      </c>
      <c r="F544" s="342"/>
      <c r="G544" s="344">
        <f t="shared" si="4"/>
        <v>4472.1199999999926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2</v>
      </c>
      <c r="C545" s="309">
        <v>46069</v>
      </c>
      <c r="D545" s="310" t="s">
        <v>296</v>
      </c>
      <c r="E545" s="342">
        <v>18.309999999999999</v>
      </c>
      <c r="F545" s="342"/>
      <c r="G545" s="344">
        <f t="shared" si="4"/>
        <v>4489.1499999999924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46069</v>
      </c>
      <c r="D546" s="310" t="s">
        <v>301</v>
      </c>
      <c r="E546" s="342">
        <v>19.3</v>
      </c>
      <c r="F546" s="342"/>
      <c r="G546" s="344">
        <f t="shared" si="4"/>
        <v>4507.4599999999928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6</v>
      </c>
      <c r="C547" s="309">
        <v>46069</v>
      </c>
      <c r="D547" s="310" t="s">
        <v>403</v>
      </c>
      <c r="E547" s="342">
        <v>24.67</v>
      </c>
      <c r="F547" s="342"/>
      <c r="G547" s="344">
        <f t="shared" si="4"/>
        <v>4526.7599999999929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287</v>
      </c>
      <c r="B548" s="341" t="s">
        <v>287</v>
      </c>
      <c r="C548" s="309">
        <v>46069</v>
      </c>
      <c r="D548" s="310" t="s">
        <v>403</v>
      </c>
      <c r="E548" s="342">
        <v>152.41999999999999</v>
      </c>
      <c r="F548" s="342">
        <v>152.41999999999999</v>
      </c>
      <c r="G548" s="344">
        <f t="shared" si="4"/>
        <v>4551.429999999993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6</v>
      </c>
      <c r="C549" s="309">
        <v>46068</v>
      </c>
      <c r="D549" s="310" t="s">
        <v>447</v>
      </c>
      <c r="E549" s="342">
        <v>233.83</v>
      </c>
      <c r="F549" s="342"/>
      <c r="G549" s="344">
        <f t="shared" si="4"/>
        <v>4551.429999999993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2</v>
      </c>
      <c r="C550" s="309">
        <v>46068</v>
      </c>
      <c r="D550" s="310" t="s">
        <v>329</v>
      </c>
      <c r="E550" s="342">
        <v>50.87</v>
      </c>
      <c r="F550" s="342"/>
      <c r="G550" s="344">
        <f t="shared" si="4"/>
        <v>4785.2599999999929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2</v>
      </c>
      <c r="C551" s="309">
        <v>46068</v>
      </c>
      <c r="D551" s="310" t="s">
        <v>448</v>
      </c>
      <c r="E551" s="342">
        <v>16</v>
      </c>
      <c r="F551" s="342"/>
      <c r="G551" s="344">
        <f t="shared" si="4"/>
        <v>4836.1299999999928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46068</v>
      </c>
      <c r="D552" s="310" t="s">
        <v>357</v>
      </c>
      <c r="E552" s="342">
        <v>30</v>
      </c>
      <c r="F552" s="342"/>
      <c r="G552" s="344">
        <f t="shared" si="4"/>
        <v>4852.1299999999928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6</v>
      </c>
      <c r="C553" s="309">
        <v>46068</v>
      </c>
      <c r="D553" s="310" t="s">
        <v>307</v>
      </c>
      <c r="E553" s="342">
        <v>76</v>
      </c>
      <c r="F553" s="342"/>
      <c r="G553" s="344">
        <f t="shared" si="4"/>
        <v>4882.1299999999928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3</v>
      </c>
      <c r="C554" s="309">
        <v>46068</v>
      </c>
      <c r="D554" s="310" t="s">
        <v>352</v>
      </c>
      <c r="E554" s="342">
        <v>3.59</v>
      </c>
      <c r="F554" s="342"/>
      <c r="G554" s="344">
        <f t="shared" si="4"/>
        <v>4958.1299999999928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6</v>
      </c>
      <c r="C555" s="309">
        <v>46068</v>
      </c>
      <c r="D555" s="310" t="s">
        <v>449</v>
      </c>
      <c r="E555" s="342">
        <v>70</v>
      </c>
      <c r="F555" s="342"/>
      <c r="G555" s="344">
        <f t="shared" si="4"/>
        <v>4961.719999999993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8</v>
      </c>
      <c r="C556" s="309">
        <v>46068</v>
      </c>
      <c r="D556" s="310" t="s">
        <v>450</v>
      </c>
      <c r="E556" s="342">
        <v>175</v>
      </c>
      <c r="F556" s="342"/>
      <c r="G556" s="344">
        <f t="shared" si="4"/>
        <v>5031.719999999993</v>
      </c>
      <c r="H556" s="345" t="s">
        <v>298</v>
      </c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8</v>
      </c>
      <c r="C557" s="309">
        <v>46067</v>
      </c>
      <c r="D557" s="310" t="s">
        <v>321</v>
      </c>
      <c r="E557" s="342">
        <v>13.09</v>
      </c>
      <c r="F557" s="342"/>
      <c r="G557" s="344">
        <f t="shared" si="4"/>
        <v>5206.719999999993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3</v>
      </c>
      <c r="C558" s="309">
        <v>46067</v>
      </c>
      <c r="D558" s="310" t="s">
        <v>296</v>
      </c>
      <c r="E558" s="342">
        <v>7.56</v>
      </c>
      <c r="F558" s="342"/>
      <c r="G558" s="344">
        <f t="shared" si="4"/>
        <v>5219.8099999999931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4</v>
      </c>
      <c r="C559" s="309">
        <v>46067</v>
      </c>
      <c r="D559" s="310" t="s">
        <v>296</v>
      </c>
      <c r="E559" s="342">
        <v>32.409999999999997</v>
      </c>
      <c r="F559" s="342"/>
      <c r="G559" s="344">
        <f t="shared" si="4"/>
        <v>5227.3699999999935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5</v>
      </c>
      <c r="C560" s="309">
        <v>46067</v>
      </c>
      <c r="D560" s="310" t="s">
        <v>451</v>
      </c>
      <c r="E560" s="342">
        <v>400</v>
      </c>
      <c r="F560" s="342"/>
      <c r="G560" s="344">
        <f t="shared" si="4"/>
        <v>5259.7799999999934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8</v>
      </c>
      <c r="C561" s="309">
        <v>46066</v>
      </c>
      <c r="D561" s="310" t="s">
        <v>321</v>
      </c>
      <c r="E561" s="342">
        <v>41.51</v>
      </c>
      <c r="F561" s="342"/>
      <c r="G561" s="344">
        <f t="shared" si="4"/>
        <v>5659.7799999999934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4</v>
      </c>
      <c r="C562" s="309">
        <v>46066</v>
      </c>
      <c r="D562" s="310" t="s">
        <v>296</v>
      </c>
      <c r="E562" s="342">
        <v>21.55</v>
      </c>
      <c r="F562" s="342"/>
      <c r="G562" s="344">
        <f t="shared" si="4"/>
        <v>5701.2899999999936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2</v>
      </c>
      <c r="C563" s="309">
        <v>46066</v>
      </c>
      <c r="D563" s="310" t="s">
        <v>362</v>
      </c>
      <c r="E563" s="342">
        <v>12.45</v>
      </c>
      <c r="F563" s="342"/>
      <c r="G563" s="344">
        <f t="shared" si="4"/>
        <v>5722.8399999999938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287</v>
      </c>
      <c r="B564" s="341" t="s">
        <v>287</v>
      </c>
      <c r="C564" s="309">
        <v>46066</v>
      </c>
      <c r="D564" s="310" t="s">
        <v>403</v>
      </c>
      <c r="E564" s="342">
        <v>91.38</v>
      </c>
      <c r="F564" s="342">
        <v>91.38</v>
      </c>
      <c r="G564" s="344">
        <f t="shared" si="4"/>
        <v>5735.2899999999936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1</v>
      </c>
      <c r="C565" s="309">
        <v>46066</v>
      </c>
      <c r="D565" s="310" t="s">
        <v>312</v>
      </c>
      <c r="E565" s="342">
        <v>16.48</v>
      </c>
      <c r="F565" s="342"/>
      <c r="G565" s="344">
        <f t="shared" si="4"/>
        <v>5735.2899999999936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1</v>
      </c>
      <c r="C566" s="309">
        <v>46066</v>
      </c>
      <c r="D566" s="310" t="s">
        <v>436</v>
      </c>
      <c r="E566" s="342">
        <v>12.76</v>
      </c>
      <c r="F566" s="342"/>
      <c r="G566" s="344">
        <f t="shared" si="4"/>
        <v>5751.7699999999932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4</v>
      </c>
      <c r="C567" s="309">
        <v>46066</v>
      </c>
      <c r="D567" s="310" t="s">
        <v>332</v>
      </c>
      <c r="E567" s="342">
        <v>37.9</v>
      </c>
      <c r="F567" s="342"/>
      <c r="G567" s="344">
        <f t="shared" si="4"/>
        <v>5764.5299999999934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291</v>
      </c>
      <c r="B568" s="341">
        <v>40</v>
      </c>
      <c r="C568" s="309">
        <v>46066</v>
      </c>
      <c r="D568" s="310" t="s">
        <v>318</v>
      </c>
      <c r="E568" s="342"/>
      <c r="F568" s="342">
        <v>427.18</v>
      </c>
      <c r="G568" s="344">
        <f t="shared" si="4"/>
        <v>5802.429999999993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291</v>
      </c>
      <c r="B569" s="341">
        <v>38</v>
      </c>
      <c r="C569" s="309">
        <v>46066</v>
      </c>
      <c r="D569" s="310" t="s">
        <v>293</v>
      </c>
      <c r="E569" s="342"/>
      <c r="F569" s="342">
        <v>4278.16</v>
      </c>
      <c r="G569" s="344">
        <f t="shared" si="4"/>
        <v>5375.2499999999927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8</v>
      </c>
      <c r="C570" s="309">
        <v>46065</v>
      </c>
      <c r="D570" s="310" t="s">
        <v>361</v>
      </c>
      <c r="E570" s="342">
        <v>111.36</v>
      </c>
      <c r="F570" s="342"/>
      <c r="G570" s="344">
        <f t="shared" si="4"/>
        <v>1097.0899999999931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6</v>
      </c>
      <c r="C571" s="309">
        <v>46065</v>
      </c>
      <c r="D571" s="310" t="s">
        <v>452</v>
      </c>
      <c r="E571" s="342">
        <v>16</v>
      </c>
      <c r="F571" s="342"/>
      <c r="G571" s="344">
        <f t="shared" si="4"/>
        <v>1208.449999999993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6</v>
      </c>
      <c r="C572" s="309">
        <v>46065</v>
      </c>
      <c r="D572" s="310" t="s">
        <v>300</v>
      </c>
      <c r="E572" s="342">
        <v>29.81</v>
      </c>
      <c r="F572" s="342"/>
      <c r="G572" s="344">
        <f t="shared" si="4"/>
        <v>1224.449999999993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294</v>
      </c>
      <c r="B573" s="341">
        <v>19</v>
      </c>
      <c r="C573" s="309">
        <v>46065</v>
      </c>
      <c r="D573" s="310" t="s">
        <v>191</v>
      </c>
      <c r="E573" s="342">
        <v>200</v>
      </c>
      <c r="F573" s="342"/>
      <c r="G573" s="344">
        <f t="shared" si="4"/>
        <v>1254.2599999999929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2</v>
      </c>
      <c r="C574" s="309">
        <v>46065</v>
      </c>
      <c r="D574" s="310" t="s">
        <v>296</v>
      </c>
      <c r="E574" s="342">
        <v>7.56</v>
      </c>
      <c r="F574" s="342"/>
      <c r="G574" s="344">
        <f t="shared" si="4"/>
        <v>1454.2599999999929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4</v>
      </c>
      <c r="C575" s="309">
        <v>46065</v>
      </c>
      <c r="D575" s="310" t="s">
        <v>296</v>
      </c>
      <c r="E575" s="342">
        <v>65.78</v>
      </c>
      <c r="F575" s="342"/>
      <c r="G575" s="344">
        <f t="shared" si="4"/>
        <v>1461.8199999999929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3</v>
      </c>
      <c r="C576" s="309">
        <v>46065</v>
      </c>
      <c r="D576" s="310" t="s">
        <v>296</v>
      </c>
      <c r="E576" s="342">
        <v>3.93</v>
      </c>
      <c r="F576" s="342"/>
      <c r="G576" s="344">
        <f t="shared" si="4"/>
        <v>1527.5999999999929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7</v>
      </c>
      <c r="C577" s="309">
        <v>46065</v>
      </c>
      <c r="D577" s="310" t="s">
        <v>453</v>
      </c>
      <c r="E577" s="342">
        <v>564.83000000000004</v>
      </c>
      <c r="F577" s="342"/>
      <c r="G577" s="344">
        <f t="shared" si="4"/>
        <v>1531.5299999999929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7</v>
      </c>
      <c r="C578" s="309">
        <v>46065</v>
      </c>
      <c r="D578" s="310" t="s">
        <v>454</v>
      </c>
      <c r="E578" s="342">
        <v>70.180000000000007</v>
      </c>
      <c r="F578" s="342"/>
      <c r="G578" s="344">
        <f t="shared" si="4"/>
        <v>2096.3599999999929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6</v>
      </c>
      <c r="C579" s="309">
        <v>46065</v>
      </c>
      <c r="D579" s="310" t="s">
        <v>455</v>
      </c>
      <c r="E579" s="342">
        <v>2.66</v>
      </c>
      <c r="F579" s="342"/>
      <c r="G579" s="344">
        <f t="shared" si="4"/>
        <v>2166.5399999999927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5</v>
      </c>
      <c r="C580" s="309">
        <v>46064</v>
      </c>
      <c r="D580" s="310" t="s">
        <v>437</v>
      </c>
      <c r="E580" s="342">
        <v>103.25</v>
      </c>
      <c r="F580" s="342"/>
      <c r="G580" s="344">
        <f t="shared" si="4"/>
        <v>2169.1999999999925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4</v>
      </c>
      <c r="C581" s="309">
        <v>46064</v>
      </c>
      <c r="D581" s="310" t="s">
        <v>368</v>
      </c>
      <c r="E581" s="342">
        <v>30.39</v>
      </c>
      <c r="F581" s="342"/>
      <c r="G581" s="344">
        <f t="shared" si="4"/>
        <v>2272.4499999999925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2</v>
      </c>
      <c r="C582" s="309">
        <v>46064</v>
      </c>
      <c r="D582" s="310" t="s">
        <v>296</v>
      </c>
      <c r="E582" s="342">
        <v>9.92</v>
      </c>
      <c r="F582" s="342"/>
      <c r="G582" s="344">
        <f t="shared" si="4"/>
        <v>2302.8399999999924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3</v>
      </c>
      <c r="C583" s="309">
        <v>46064</v>
      </c>
      <c r="D583" s="310" t="s">
        <v>295</v>
      </c>
      <c r="E583" s="342">
        <v>3.49</v>
      </c>
      <c r="F583" s="342"/>
      <c r="G583" s="344">
        <f t="shared" si="4"/>
        <v>2312.7599999999925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294</v>
      </c>
      <c r="B584" s="341">
        <v>22</v>
      </c>
      <c r="C584" s="309">
        <v>46064</v>
      </c>
      <c r="D584" s="310" t="s">
        <v>356</v>
      </c>
      <c r="E584" s="342">
        <v>19.16</v>
      </c>
      <c r="F584" s="342"/>
      <c r="G584" s="344">
        <f t="shared" si="4"/>
        <v>2316.2499999999923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6</v>
      </c>
      <c r="C585" s="309">
        <v>46063</v>
      </c>
      <c r="D585" s="310" t="s">
        <v>420</v>
      </c>
      <c r="E585" s="342">
        <v>-8</v>
      </c>
      <c r="F585" s="342"/>
      <c r="G585" s="344">
        <f t="shared" si="4"/>
        <v>2335.4099999999921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46063</v>
      </c>
      <c r="D586" s="310" t="s">
        <v>456</v>
      </c>
      <c r="E586" s="342">
        <v>-0.04</v>
      </c>
      <c r="F586" s="342"/>
      <c r="G586" s="344">
        <f t="shared" si="4"/>
        <v>2327.4099999999921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339</v>
      </c>
      <c r="B587" s="341" t="s">
        <v>339</v>
      </c>
      <c r="C587" s="309">
        <v>46063</v>
      </c>
      <c r="D587" s="310" t="s">
        <v>457</v>
      </c>
      <c r="E587" s="342">
        <v>65.78</v>
      </c>
      <c r="F587" s="342"/>
      <c r="G587" s="344">
        <f t="shared" si="4"/>
        <v>2327.3699999999922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294</v>
      </c>
      <c r="B588" s="341">
        <v>13</v>
      </c>
      <c r="C588" s="309">
        <v>46063</v>
      </c>
      <c r="D588" s="310" t="s">
        <v>458</v>
      </c>
      <c r="E588" s="342">
        <v>159.35</v>
      </c>
      <c r="F588" s="342"/>
      <c r="G588" s="344">
        <f t="shared" si="4"/>
        <v>2393.1499999999924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2</v>
      </c>
      <c r="C589" s="309">
        <v>46063</v>
      </c>
      <c r="D589" s="310" t="s">
        <v>296</v>
      </c>
      <c r="E589" s="342">
        <v>16.29</v>
      </c>
      <c r="F589" s="342"/>
      <c r="G589" s="344">
        <f t="shared" si="4"/>
        <v>2552.4999999999923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1</v>
      </c>
      <c r="C590" s="309">
        <v>46063</v>
      </c>
      <c r="D590" s="310" t="s">
        <v>312</v>
      </c>
      <c r="E590" s="342">
        <v>19.329999999999998</v>
      </c>
      <c r="F590" s="342"/>
      <c r="G590" s="344">
        <f t="shared" si="4"/>
        <v>2568.7899999999922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3</v>
      </c>
      <c r="C591" s="309">
        <v>46062</v>
      </c>
      <c r="D591" s="310" t="s">
        <v>459</v>
      </c>
      <c r="E591" s="342">
        <v>8.61</v>
      </c>
      <c r="F591" s="342"/>
      <c r="G591" s="344">
        <f t="shared" ref="G591:G836" si="5">G592-E591+F591</f>
        <v>2588.1199999999922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2</v>
      </c>
      <c r="C592" s="309">
        <v>46062</v>
      </c>
      <c r="D592" s="310" t="s">
        <v>296</v>
      </c>
      <c r="E592" s="342">
        <v>13.41</v>
      </c>
      <c r="F592" s="342"/>
      <c r="G592" s="344">
        <f t="shared" si="5"/>
        <v>2596.7299999999923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294</v>
      </c>
      <c r="B593" s="341">
        <v>18</v>
      </c>
      <c r="C593" s="309">
        <v>46062</v>
      </c>
      <c r="D593" s="310" t="s">
        <v>366</v>
      </c>
      <c r="E593" s="342">
        <v>400</v>
      </c>
      <c r="F593" s="342"/>
      <c r="G593" s="344">
        <f t="shared" si="5"/>
        <v>2610.1399999999921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294</v>
      </c>
      <c r="B594" s="341">
        <v>9</v>
      </c>
      <c r="C594" s="309">
        <v>46062</v>
      </c>
      <c r="D594" s="310" t="s">
        <v>58</v>
      </c>
      <c r="E594" s="342">
        <v>1281.53</v>
      </c>
      <c r="F594" s="342"/>
      <c r="G594" s="344">
        <f t="shared" si="5"/>
        <v>3010.1399999999921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5</v>
      </c>
      <c r="C595" s="309">
        <v>46062</v>
      </c>
      <c r="D595" s="310" t="s">
        <v>460</v>
      </c>
      <c r="E595" s="342">
        <v>50</v>
      </c>
      <c r="F595" s="342"/>
      <c r="G595" s="344">
        <f t="shared" si="5"/>
        <v>4291.6699999999919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2</v>
      </c>
      <c r="C596" s="309">
        <v>46062</v>
      </c>
      <c r="D596" s="310" t="s">
        <v>461</v>
      </c>
      <c r="E596" s="342">
        <v>12.1</v>
      </c>
      <c r="F596" s="342"/>
      <c r="G596" s="344">
        <f t="shared" si="5"/>
        <v>4341.6699999999919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1</v>
      </c>
      <c r="C597" s="309">
        <v>46061</v>
      </c>
      <c r="D597" s="310" t="s">
        <v>307</v>
      </c>
      <c r="E597" s="342">
        <v>72.099999999999994</v>
      </c>
      <c r="F597" s="342"/>
      <c r="G597" s="344">
        <f t="shared" si="5"/>
        <v>4353.7699999999923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8</v>
      </c>
      <c r="C598" s="309">
        <v>46061</v>
      </c>
      <c r="D598" s="310" t="s">
        <v>321</v>
      </c>
      <c r="E598" s="342">
        <v>30.25</v>
      </c>
      <c r="F598" s="342"/>
      <c r="G598" s="344">
        <f t="shared" si="5"/>
        <v>4425.8699999999926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3</v>
      </c>
      <c r="C599" s="309">
        <v>46061</v>
      </c>
      <c r="D599" s="310" t="s">
        <v>296</v>
      </c>
      <c r="E599" s="342">
        <v>3.72</v>
      </c>
      <c r="F599" s="342"/>
      <c r="G599" s="344">
        <f t="shared" si="5"/>
        <v>4456.1199999999926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4</v>
      </c>
      <c r="C600" s="309">
        <v>46061</v>
      </c>
      <c r="D600" s="310" t="s">
        <v>296</v>
      </c>
      <c r="E600" s="342">
        <v>41.6</v>
      </c>
      <c r="F600" s="342"/>
      <c r="G600" s="344">
        <f t="shared" si="5"/>
        <v>4459.8399999999929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3</v>
      </c>
      <c r="C601" s="309">
        <v>46061</v>
      </c>
      <c r="D601" s="310" t="s">
        <v>462</v>
      </c>
      <c r="E601" s="342">
        <v>1</v>
      </c>
      <c r="F601" s="342"/>
      <c r="G601" s="344">
        <f t="shared" si="5"/>
        <v>4501.4399999999932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2</v>
      </c>
      <c r="C602" s="309">
        <v>46061</v>
      </c>
      <c r="D602" s="310" t="s">
        <v>362</v>
      </c>
      <c r="E602" s="342">
        <v>10.17</v>
      </c>
      <c r="F602" s="342"/>
      <c r="G602" s="344">
        <f t="shared" si="5"/>
        <v>4502.4399999999932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287</v>
      </c>
      <c r="B603" s="341" t="s">
        <v>287</v>
      </c>
      <c r="C603" s="309">
        <v>46060</v>
      </c>
      <c r="D603" s="310" t="s">
        <v>463</v>
      </c>
      <c r="E603" s="342">
        <v>367.77</v>
      </c>
      <c r="F603" s="342">
        <v>367.77</v>
      </c>
      <c r="G603" s="344">
        <f t="shared" si="5"/>
        <v>4512.6099999999933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4</v>
      </c>
      <c r="C604" s="309">
        <v>46060</v>
      </c>
      <c r="D604" s="310" t="s">
        <v>311</v>
      </c>
      <c r="E604" s="342">
        <v>32.36</v>
      </c>
      <c r="F604" s="342"/>
      <c r="G604" s="344">
        <f t="shared" si="5"/>
        <v>4512.6099999999933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6</v>
      </c>
      <c r="C605" s="309">
        <v>46060</v>
      </c>
      <c r="D605" s="310" t="s">
        <v>464</v>
      </c>
      <c r="E605" s="342">
        <v>41.39</v>
      </c>
      <c r="F605" s="342"/>
      <c r="G605" s="344">
        <f t="shared" si="5"/>
        <v>4544.969999999993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1</v>
      </c>
      <c r="C606" s="309">
        <v>46060</v>
      </c>
      <c r="D606" s="310" t="s">
        <v>455</v>
      </c>
      <c r="E606" s="342">
        <v>35.770000000000003</v>
      </c>
      <c r="F606" s="342"/>
      <c r="G606" s="344">
        <f t="shared" si="5"/>
        <v>4586.3599999999933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3</v>
      </c>
      <c r="C607" s="309">
        <v>46060</v>
      </c>
      <c r="D607" s="310" t="s">
        <v>352</v>
      </c>
      <c r="E607" s="342">
        <v>25</v>
      </c>
      <c r="F607" s="342"/>
      <c r="G607" s="344">
        <f t="shared" si="5"/>
        <v>4622.1299999999937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8</v>
      </c>
      <c r="C608" s="309">
        <v>46060</v>
      </c>
      <c r="D608" s="310" t="s">
        <v>296</v>
      </c>
      <c r="E608" s="342">
        <v>6.69</v>
      </c>
      <c r="F608" s="342"/>
      <c r="G608" s="344">
        <f t="shared" si="5"/>
        <v>4647.1299999999937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4</v>
      </c>
      <c r="C609" s="309">
        <v>46060</v>
      </c>
      <c r="D609" s="310" t="s">
        <v>296</v>
      </c>
      <c r="E609" s="342">
        <v>47.85</v>
      </c>
      <c r="F609" s="342"/>
      <c r="G609" s="344">
        <f t="shared" si="5"/>
        <v>4653.8199999999933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2</v>
      </c>
      <c r="C610" s="309">
        <v>46059</v>
      </c>
      <c r="D610" s="310" t="s">
        <v>301</v>
      </c>
      <c r="E610" s="342">
        <v>20</v>
      </c>
      <c r="F610" s="342"/>
      <c r="G610" s="344">
        <f t="shared" si="5"/>
        <v>4701.6699999999937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291</v>
      </c>
      <c r="B611" s="341">
        <v>40</v>
      </c>
      <c r="C611" s="309">
        <v>46059</v>
      </c>
      <c r="D611" s="310" t="s">
        <v>318</v>
      </c>
      <c r="E611" s="342"/>
      <c r="F611" s="342">
        <v>822.99</v>
      </c>
      <c r="G611" s="344">
        <f t="shared" si="5"/>
        <v>4721.6699999999937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294</v>
      </c>
      <c r="B612" s="341">
        <v>14</v>
      </c>
      <c r="C612" s="309">
        <v>46059</v>
      </c>
      <c r="D612" s="310" t="s">
        <v>371</v>
      </c>
      <c r="E612" s="342">
        <v>66.67</v>
      </c>
      <c r="F612" s="342"/>
      <c r="G612" s="344">
        <f t="shared" si="5"/>
        <v>3898.6799999999935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2</v>
      </c>
      <c r="C613" s="309">
        <v>46059</v>
      </c>
      <c r="D613" s="310" t="s">
        <v>296</v>
      </c>
      <c r="E613" s="342">
        <v>9.35</v>
      </c>
      <c r="F613" s="342"/>
      <c r="G613" s="344">
        <f t="shared" si="5"/>
        <v>3965.3499999999935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4</v>
      </c>
      <c r="C614" s="309">
        <v>46059</v>
      </c>
      <c r="D614" s="310" t="s">
        <v>296</v>
      </c>
      <c r="E614" s="342">
        <v>45.81</v>
      </c>
      <c r="F614" s="342"/>
      <c r="G614" s="344">
        <f t="shared" si="5"/>
        <v>3974.6999999999935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2</v>
      </c>
      <c r="C615" s="309">
        <v>46059</v>
      </c>
      <c r="D615" s="310" t="s">
        <v>357</v>
      </c>
      <c r="E615" s="342">
        <v>22.98</v>
      </c>
      <c r="F615" s="342"/>
      <c r="G615" s="344">
        <f t="shared" si="5"/>
        <v>4020.5099999999934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2</v>
      </c>
      <c r="C616" s="309">
        <v>46059</v>
      </c>
      <c r="D616" s="310" t="s">
        <v>301</v>
      </c>
      <c r="E616" s="342">
        <v>46.5</v>
      </c>
      <c r="F616" s="342"/>
      <c r="G616" s="344">
        <f t="shared" si="5"/>
        <v>4043.4899999999934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2</v>
      </c>
      <c r="C617" s="309">
        <v>46059</v>
      </c>
      <c r="D617" s="310" t="s">
        <v>362</v>
      </c>
      <c r="E617" s="342">
        <v>10.17</v>
      </c>
      <c r="F617" s="342"/>
      <c r="G617" s="344">
        <f t="shared" si="5"/>
        <v>4089.9899999999934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8</v>
      </c>
      <c r="C618" s="309">
        <v>46059</v>
      </c>
      <c r="D618" s="310" t="s">
        <v>445</v>
      </c>
      <c r="E618" s="342">
        <v>81.2</v>
      </c>
      <c r="F618" s="342"/>
      <c r="G618" s="344">
        <f t="shared" si="5"/>
        <v>4100.1599999999935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2</v>
      </c>
      <c r="C619" s="309">
        <v>46058</v>
      </c>
      <c r="D619" s="310" t="s">
        <v>301</v>
      </c>
      <c r="E619" s="342">
        <v>21</v>
      </c>
      <c r="F619" s="342"/>
      <c r="G619" s="344">
        <f t="shared" si="5"/>
        <v>4181.3599999999933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291</v>
      </c>
      <c r="B620" s="341">
        <v>39</v>
      </c>
      <c r="C620" s="309">
        <v>46058</v>
      </c>
      <c r="D620" s="310" t="s">
        <v>292</v>
      </c>
      <c r="E620" s="342"/>
      <c r="F620" s="342">
        <v>2763.79</v>
      </c>
      <c r="G620" s="344">
        <f t="shared" si="5"/>
        <v>4202.3599999999933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8</v>
      </c>
      <c r="C621" s="309">
        <v>46058</v>
      </c>
      <c r="D621" s="310" t="s">
        <v>361</v>
      </c>
      <c r="E621" s="342">
        <v>95.35</v>
      </c>
      <c r="F621" s="342"/>
      <c r="G621" s="344">
        <f t="shared" si="5"/>
        <v>1438.5699999999933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2</v>
      </c>
      <c r="C622" s="309">
        <v>46058</v>
      </c>
      <c r="D622" s="310" t="s">
        <v>357</v>
      </c>
      <c r="E622" s="342">
        <v>14.99</v>
      </c>
      <c r="F622" s="342"/>
      <c r="G622" s="344">
        <f t="shared" si="5"/>
        <v>1533.9199999999933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287</v>
      </c>
      <c r="B623" s="341" t="s">
        <v>287</v>
      </c>
      <c r="C623" s="309">
        <v>46058</v>
      </c>
      <c r="D623" s="310" t="s">
        <v>463</v>
      </c>
      <c r="E623" s="342">
        <v>77.569999999999993</v>
      </c>
      <c r="F623" s="342">
        <v>77.569999999999993</v>
      </c>
      <c r="G623" s="344">
        <f t="shared" si="5"/>
        <v>1548.9099999999933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6</v>
      </c>
      <c r="C624" s="309">
        <v>46057</v>
      </c>
      <c r="D624" s="310" t="s">
        <v>348</v>
      </c>
      <c r="E624" s="342">
        <v>50</v>
      </c>
      <c r="F624" s="342"/>
      <c r="G624" s="344">
        <f t="shared" si="5"/>
        <v>1548.9099999999933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1</v>
      </c>
      <c r="C625" s="309">
        <v>46057</v>
      </c>
      <c r="D625" s="310" t="s">
        <v>307</v>
      </c>
      <c r="E625" s="342">
        <v>62.03</v>
      </c>
      <c r="F625" s="342"/>
      <c r="G625" s="344">
        <f t="shared" si="5"/>
        <v>1598.9099999999933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2</v>
      </c>
      <c r="C626" s="309">
        <v>46057</v>
      </c>
      <c r="D626" s="310" t="s">
        <v>296</v>
      </c>
      <c r="E626" s="342">
        <v>14.91</v>
      </c>
      <c r="F626" s="342"/>
      <c r="G626" s="344">
        <f t="shared" si="5"/>
        <v>1660.9399999999932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4</v>
      </c>
      <c r="C627" s="309">
        <v>46057</v>
      </c>
      <c r="D627" s="310" t="s">
        <v>311</v>
      </c>
      <c r="E627" s="342">
        <v>63.38</v>
      </c>
      <c r="F627" s="342"/>
      <c r="G627" s="344">
        <f t="shared" si="5"/>
        <v>1675.8499999999933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287</v>
      </c>
      <c r="B628" s="341" t="s">
        <v>287</v>
      </c>
      <c r="C628" s="309">
        <v>46057</v>
      </c>
      <c r="D628" s="310" t="s">
        <v>465</v>
      </c>
      <c r="E628" s="342">
        <v>192.78</v>
      </c>
      <c r="F628" s="342">
        <v>192.78</v>
      </c>
      <c r="G628" s="344">
        <f t="shared" si="5"/>
        <v>1739.2299999999934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294</v>
      </c>
      <c r="B629" s="341">
        <v>14</v>
      </c>
      <c r="C629" s="309">
        <v>46057</v>
      </c>
      <c r="D629" s="310" t="s">
        <v>372</v>
      </c>
      <c r="E629" s="342">
        <v>68.739999999999995</v>
      </c>
      <c r="F629" s="342"/>
      <c r="G629" s="344">
        <f t="shared" si="5"/>
        <v>1739.2299999999934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6</v>
      </c>
      <c r="C630" s="309">
        <v>46057</v>
      </c>
      <c r="D630" s="310" t="s">
        <v>300</v>
      </c>
      <c r="E630" s="342">
        <v>-42.58</v>
      </c>
      <c r="F630" s="342"/>
      <c r="G630" s="344">
        <f t="shared" si="5"/>
        <v>1807.9699999999934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1</v>
      </c>
      <c r="C631" s="309">
        <v>46057</v>
      </c>
      <c r="D631" s="310" t="s">
        <v>376</v>
      </c>
      <c r="E631" s="342">
        <v>31.36</v>
      </c>
      <c r="F631" s="342"/>
      <c r="G631" s="344">
        <f t="shared" si="5"/>
        <v>1765.3899999999935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294</v>
      </c>
      <c r="B632" s="341">
        <v>17</v>
      </c>
      <c r="C632" s="309">
        <v>46057</v>
      </c>
      <c r="D632" s="310" t="s">
        <v>375</v>
      </c>
      <c r="E632" s="342">
        <v>99</v>
      </c>
      <c r="F632" s="342"/>
      <c r="G632" s="344">
        <f t="shared" si="5"/>
        <v>1796.7499999999934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284</v>
      </c>
      <c r="B633" s="341">
        <v>36</v>
      </c>
      <c r="C633" s="309">
        <v>46056</v>
      </c>
      <c r="D633" s="310" t="s">
        <v>379</v>
      </c>
      <c r="E633" s="342">
        <v>50</v>
      </c>
      <c r="F633" s="342"/>
      <c r="G633" s="344">
        <f t="shared" si="5"/>
        <v>1895.7499999999934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8</v>
      </c>
      <c r="C634" s="309">
        <v>46056</v>
      </c>
      <c r="D634" s="310" t="s">
        <v>321</v>
      </c>
      <c r="E634" s="342">
        <v>7.92</v>
      </c>
      <c r="F634" s="342"/>
      <c r="G634" s="344">
        <f t="shared" si="5"/>
        <v>1945.7499999999934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294</v>
      </c>
      <c r="B635" s="341">
        <v>24</v>
      </c>
      <c r="C635" s="309">
        <v>46056</v>
      </c>
      <c r="D635" s="310" t="s">
        <v>438</v>
      </c>
      <c r="E635" s="342">
        <v>83.58</v>
      </c>
      <c r="F635" s="342"/>
      <c r="G635" s="344">
        <f t="shared" si="5"/>
        <v>1953.6699999999935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4</v>
      </c>
      <c r="C636" s="309">
        <v>46056</v>
      </c>
      <c r="D636" s="310" t="s">
        <v>466</v>
      </c>
      <c r="E636" s="342">
        <v>28.64</v>
      </c>
      <c r="F636" s="342"/>
      <c r="G636" s="344">
        <f t="shared" si="5"/>
        <v>2037.2499999999934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2</v>
      </c>
      <c r="C637" s="309">
        <v>46056</v>
      </c>
      <c r="D637" s="310" t="s">
        <v>362</v>
      </c>
      <c r="E637" s="342">
        <v>9.4700000000000006</v>
      </c>
      <c r="F637" s="342"/>
      <c r="G637" s="344">
        <f t="shared" si="5"/>
        <v>2065.8899999999935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6</v>
      </c>
      <c r="C638" s="309">
        <v>46055</v>
      </c>
      <c r="D638" s="310" t="s">
        <v>467</v>
      </c>
      <c r="E638" s="342">
        <v>20</v>
      </c>
      <c r="F638" s="342"/>
      <c r="G638" s="344">
        <f t="shared" si="5"/>
        <v>2075.3599999999933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294</v>
      </c>
      <c r="B639" s="341">
        <v>17</v>
      </c>
      <c r="C639" s="309">
        <v>46055</v>
      </c>
      <c r="D639" s="310" t="s">
        <v>188</v>
      </c>
      <c r="E639" s="342">
        <v>41.54</v>
      </c>
      <c r="F639" s="342"/>
      <c r="G639" s="344">
        <f t="shared" si="5"/>
        <v>2095.3599999999933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2</v>
      </c>
      <c r="C640" s="309">
        <v>46055</v>
      </c>
      <c r="D640" s="310" t="s">
        <v>296</v>
      </c>
      <c r="E640" s="342">
        <v>9.92</v>
      </c>
      <c r="F640" s="342"/>
      <c r="G640" s="344">
        <f t="shared" si="5"/>
        <v>2136.8999999999933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8</v>
      </c>
      <c r="C641" s="309">
        <v>46055</v>
      </c>
      <c r="D641" s="310" t="s">
        <v>468</v>
      </c>
      <c r="E641" s="342">
        <v>155.38</v>
      </c>
      <c r="F641" s="342"/>
      <c r="G641" s="344">
        <f t="shared" si="5"/>
        <v>2146.8199999999933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294</v>
      </c>
      <c r="B642" s="341">
        <v>21</v>
      </c>
      <c r="C642" s="309">
        <v>46055</v>
      </c>
      <c r="D642" s="310" t="s">
        <v>194</v>
      </c>
      <c r="E642" s="342">
        <v>27.35</v>
      </c>
      <c r="F642" s="342"/>
      <c r="G642" s="344">
        <f t="shared" si="5"/>
        <v>2302.1999999999935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6</v>
      </c>
      <c r="C643" s="309">
        <v>46054</v>
      </c>
      <c r="D643" s="310" t="s">
        <v>300</v>
      </c>
      <c r="E643" s="342">
        <v>59.37</v>
      </c>
      <c r="F643" s="342"/>
      <c r="G643" s="344">
        <f t="shared" si="5"/>
        <v>2329.5499999999934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294</v>
      </c>
      <c r="B644" s="341">
        <v>22</v>
      </c>
      <c r="C644" s="309">
        <v>46054</v>
      </c>
      <c r="D644" s="310" t="s">
        <v>380</v>
      </c>
      <c r="E644" s="342">
        <v>6.37</v>
      </c>
      <c r="F644" s="342"/>
      <c r="G644" s="344">
        <f t="shared" si="5"/>
        <v>2388.9199999999933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8</v>
      </c>
      <c r="C645" s="309">
        <v>46054</v>
      </c>
      <c r="D645" s="310" t="s">
        <v>469</v>
      </c>
      <c r="E645" s="342">
        <v>44.65</v>
      </c>
      <c r="F645" s="342"/>
      <c r="G645" s="344">
        <f t="shared" si="5"/>
        <v>2395.2899999999931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7</v>
      </c>
      <c r="C646" s="309">
        <v>46054</v>
      </c>
      <c r="D646" s="310" t="s">
        <v>342</v>
      </c>
      <c r="E646" s="342">
        <v>35.17</v>
      </c>
      <c r="F646" s="342"/>
      <c r="G646" s="344">
        <f t="shared" si="5"/>
        <v>2439.9399999999932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4</v>
      </c>
      <c r="C647" s="309">
        <v>46054</v>
      </c>
      <c r="D647" s="310" t="s">
        <v>311</v>
      </c>
      <c r="E647" s="342">
        <v>28.48</v>
      </c>
      <c r="F647" s="342"/>
      <c r="G647" s="344">
        <f t="shared" si="5"/>
        <v>2475.1099999999933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1</v>
      </c>
      <c r="C648" s="309">
        <v>46054</v>
      </c>
      <c r="D648" s="310" t="s">
        <v>312</v>
      </c>
      <c r="E648" s="342">
        <v>125.07</v>
      </c>
      <c r="F648" s="342"/>
      <c r="G648" s="344">
        <f t="shared" si="5"/>
        <v>2503.5899999999933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2</v>
      </c>
      <c r="C649" s="309">
        <v>46054</v>
      </c>
      <c r="D649" s="310" t="s">
        <v>469</v>
      </c>
      <c r="E649" s="342">
        <v>100</v>
      </c>
      <c r="F649" s="342"/>
      <c r="G649" s="344">
        <f t="shared" si="5"/>
        <v>2628.6599999999935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1</v>
      </c>
      <c r="C650" s="309">
        <v>46054</v>
      </c>
      <c r="D650" s="310" t="s">
        <v>332</v>
      </c>
      <c r="E650" s="342">
        <v>194.96</v>
      </c>
      <c r="F650" s="342"/>
      <c r="G650" s="344">
        <f t="shared" si="5"/>
        <v>2728.6599999999935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2</v>
      </c>
      <c r="C651" s="309">
        <v>46054</v>
      </c>
      <c r="D651" s="310" t="s">
        <v>418</v>
      </c>
      <c r="E651" s="342">
        <v>75.53</v>
      </c>
      <c r="F651" s="342"/>
      <c r="G651" s="344">
        <f t="shared" si="5"/>
        <v>2923.6199999999935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284</v>
      </c>
      <c r="B652" s="341">
        <v>37</v>
      </c>
      <c r="C652" s="309">
        <v>46053</v>
      </c>
      <c r="D652" s="310" t="s">
        <v>470</v>
      </c>
      <c r="E652" s="342">
        <v>3194.64</v>
      </c>
      <c r="F652" s="342"/>
      <c r="G652" s="344">
        <f t="shared" si="5"/>
        <v>2999.1499999999937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286</v>
      </c>
      <c r="B653" s="341">
        <v>25</v>
      </c>
      <c r="C653" s="309">
        <v>46053</v>
      </c>
      <c r="D653" s="309" t="s">
        <v>204</v>
      </c>
      <c r="E653" s="342">
        <v>350</v>
      </c>
      <c r="F653" s="342"/>
      <c r="G653" s="344">
        <f t="shared" si="5"/>
        <v>6193.7899999999936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286</v>
      </c>
      <c r="B654" s="341">
        <v>26</v>
      </c>
      <c r="C654" s="309">
        <v>46053</v>
      </c>
      <c r="D654" s="309" t="s">
        <v>205</v>
      </c>
      <c r="E654" s="342">
        <v>320</v>
      </c>
      <c r="F654" s="342"/>
      <c r="G654" s="344">
        <f t="shared" si="5"/>
        <v>6543.7899999999936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286</v>
      </c>
      <c r="B655" s="341">
        <v>27</v>
      </c>
      <c r="C655" s="309">
        <v>46053</v>
      </c>
      <c r="D655" s="309" t="s">
        <v>206</v>
      </c>
      <c r="E655" s="342">
        <v>25</v>
      </c>
      <c r="F655" s="342"/>
      <c r="G655" s="344">
        <f t="shared" si="5"/>
        <v>6863.7899999999936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286</v>
      </c>
      <c r="B656" s="341">
        <v>28</v>
      </c>
      <c r="C656" s="309">
        <v>46053</v>
      </c>
      <c r="D656" s="309" t="s">
        <v>207</v>
      </c>
      <c r="E656" s="342">
        <v>25</v>
      </c>
      <c r="F656" s="342"/>
      <c r="G656" s="344">
        <f t="shared" si="5"/>
        <v>6888.7899999999936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286</v>
      </c>
      <c r="B657" s="341">
        <v>29</v>
      </c>
      <c r="C657" s="309">
        <v>46053</v>
      </c>
      <c r="D657" s="309" t="s">
        <v>208</v>
      </c>
      <c r="E657" s="342">
        <v>45</v>
      </c>
      <c r="F657" s="342"/>
      <c r="G657" s="344">
        <f t="shared" si="5"/>
        <v>6913.7899999999936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286</v>
      </c>
      <c r="B658" s="341">
        <v>30</v>
      </c>
      <c r="C658" s="309">
        <v>46053</v>
      </c>
      <c r="D658" s="309" t="s">
        <v>209</v>
      </c>
      <c r="E658" s="342">
        <v>400</v>
      </c>
      <c r="F658" s="342"/>
      <c r="G658" s="344">
        <f t="shared" si="5"/>
        <v>6958.7899999999936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286</v>
      </c>
      <c r="B659" s="341">
        <v>31</v>
      </c>
      <c r="C659" s="309">
        <v>46053</v>
      </c>
      <c r="D659" s="309" t="s">
        <v>210</v>
      </c>
      <c r="E659" s="342">
        <v>375</v>
      </c>
      <c r="F659" s="342"/>
      <c r="G659" s="344">
        <f t="shared" si="5"/>
        <v>7358.7899999999936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286</v>
      </c>
      <c r="B660" s="341">
        <v>32</v>
      </c>
      <c r="C660" s="309">
        <v>46053</v>
      </c>
      <c r="D660" s="309" t="s">
        <v>211</v>
      </c>
      <c r="E660" s="342">
        <v>100</v>
      </c>
      <c r="F660" s="342"/>
      <c r="G660" s="344">
        <f t="shared" si="5"/>
        <v>7733.7899999999936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286</v>
      </c>
      <c r="B661" s="341">
        <v>33</v>
      </c>
      <c r="C661" s="309">
        <v>46053</v>
      </c>
      <c r="D661" s="309" t="s">
        <v>212</v>
      </c>
      <c r="E661" s="342">
        <v>85</v>
      </c>
      <c r="F661" s="342"/>
      <c r="G661" s="344">
        <f t="shared" si="5"/>
        <v>7833.7899999999936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286</v>
      </c>
      <c r="B662" s="341">
        <v>34</v>
      </c>
      <c r="C662" s="309">
        <v>46053</v>
      </c>
      <c r="D662" s="309" t="s">
        <v>213</v>
      </c>
      <c r="E662" s="342">
        <v>230</v>
      </c>
      <c r="F662" s="342"/>
      <c r="G662" s="344">
        <f t="shared" si="5"/>
        <v>7918.7899999999936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286</v>
      </c>
      <c r="B663" s="341">
        <v>35</v>
      </c>
      <c r="C663" s="309">
        <v>46053</v>
      </c>
      <c r="D663" s="309" t="s">
        <v>214</v>
      </c>
      <c r="E663" s="342">
        <v>45</v>
      </c>
      <c r="F663" s="342"/>
      <c r="G663" s="344">
        <f t="shared" si="5"/>
        <v>8148.7899999999936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289</v>
      </c>
      <c r="B664" s="341">
        <v>8</v>
      </c>
      <c r="C664" s="309">
        <v>46053</v>
      </c>
      <c r="D664" s="309" t="s">
        <v>321</v>
      </c>
      <c r="E664" s="342">
        <v>31.03</v>
      </c>
      <c r="F664" s="342"/>
      <c r="G664" s="344">
        <f t="shared" si="5"/>
        <v>8193.7899999999936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294</v>
      </c>
      <c r="B665" s="341">
        <v>10</v>
      </c>
      <c r="C665" s="309">
        <v>46053</v>
      </c>
      <c r="D665" s="309" t="s">
        <v>176</v>
      </c>
      <c r="E665" s="342">
        <v>17.899999999999999</v>
      </c>
      <c r="F665" s="342"/>
      <c r="G665" s="344">
        <f t="shared" si="5"/>
        <v>8224.8199999999943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3</v>
      </c>
      <c r="C666" s="309">
        <v>46053</v>
      </c>
      <c r="D666" s="309" t="s">
        <v>352</v>
      </c>
      <c r="E666" s="342">
        <v>18.84</v>
      </c>
      <c r="F666" s="342"/>
      <c r="G666" s="344">
        <f t="shared" si="5"/>
        <v>8242.7199999999939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289</v>
      </c>
      <c r="B667" s="341">
        <v>8</v>
      </c>
      <c r="C667" s="309">
        <v>46053</v>
      </c>
      <c r="D667" s="309" t="s">
        <v>321</v>
      </c>
      <c r="E667" s="342">
        <v>25.54</v>
      </c>
      <c r="F667" s="342"/>
      <c r="G667" s="344">
        <f t="shared" si="5"/>
        <v>8261.559999999994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289</v>
      </c>
      <c r="B668" s="341">
        <v>8</v>
      </c>
      <c r="C668" s="309">
        <v>46053</v>
      </c>
      <c r="D668" s="309" t="s">
        <v>309</v>
      </c>
      <c r="E668" s="342">
        <v>52.59</v>
      </c>
      <c r="F668" s="342"/>
      <c r="G668" s="344">
        <f t="shared" si="5"/>
        <v>8287.0999999999949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339</v>
      </c>
      <c r="B669" s="341" t="s">
        <v>339</v>
      </c>
      <c r="C669" s="309">
        <v>46052</v>
      </c>
      <c r="D669" s="310" t="s">
        <v>471</v>
      </c>
      <c r="E669" s="342"/>
      <c r="F669" s="342">
        <v>422</v>
      </c>
      <c r="G669" s="344">
        <f t="shared" si="5"/>
        <v>8339.6899999999951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289</v>
      </c>
      <c r="B670" s="341">
        <v>5</v>
      </c>
      <c r="C670" s="309">
        <v>46052</v>
      </c>
      <c r="D670" s="310" t="s">
        <v>472</v>
      </c>
      <c r="E670" s="342">
        <v>200</v>
      </c>
      <c r="F670" s="342"/>
      <c r="G670" s="344">
        <f t="shared" si="5"/>
        <v>7917.6899999999951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2</v>
      </c>
      <c r="C671" s="309">
        <v>46052</v>
      </c>
      <c r="D671" s="310" t="s">
        <v>296</v>
      </c>
      <c r="E671" s="342">
        <v>8.52</v>
      </c>
      <c r="F671" s="342"/>
      <c r="G671" s="344">
        <f t="shared" si="5"/>
        <v>8117.6899999999951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287</v>
      </c>
      <c r="B672" s="341" t="s">
        <v>287</v>
      </c>
      <c r="C672" s="309">
        <v>46052</v>
      </c>
      <c r="D672" s="310" t="s">
        <v>473</v>
      </c>
      <c r="E672" s="342">
        <v>831.92</v>
      </c>
      <c r="F672" s="342">
        <v>831.92</v>
      </c>
      <c r="G672" s="344">
        <f t="shared" si="5"/>
        <v>8126.2099999999955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289</v>
      </c>
      <c r="B673" s="341">
        <v>5</v>
      </c>
      <c r="C673" s="309">
        <v>46052</v>
      </c>
      <c r="D673" s="310" t="s">
        <v>451</v>
      </c>
      <c r="E673" s="342">
        <v>200</v>
      </c>
      <c r="F673" s="342"/>
      <c r="G673" s="344">
        <f t="shared" si="5"/>
        <v>8126.2099999999955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289</v>
      </c>
      <c r="B674" s="341">
        <v>2</v>
      </c>
      <c r="C674" s="309">
        <v>46052</v>
      </c>
      <c r="D674" s="310" t="s">
        <v>327</v>
      </c>
      <c r="E674" s="342">
        <v>11.04</v>
      </c>
      <c r="F674" s="342"/>
      <c r="G674" s="344">
        <f t="shared" si="5"/>
        <v>8326.2099999999955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291</v>
      </c>
      <c r="B675" s="341">
        <v>38</v>
      </c>
      <c r="C675" s="309">
        <v>46051</v>
      </c>
      <c r="D675" s="310" t="s">
        <v>293</v>
      </c>
      <c r="E675" s="342"/>
      <c r="F675" s="342">
        <v>4365.6499999999996</v>
      </c>
      <c r="G675" s="344">
        <f t="shared" si="5"/>
        <v>8337.2499999999964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2</v>
      </c>
      <c r="C676" s="309">
        <v>46051</v>
      </c>
      <c r="D676" s="310" t="s">
        <v>296</v>
      </c>
      <c r="E676" s="342">
        <v>18.28</v>
      </c>
      <c r="F676" s="342"/>
      <c r="G676" s="344">
        <f t="shared" si="5"/>
        <v>3971.5999999999976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4</v>
      </c>
      <c r="C677" s="309">
        <v>46051</v>
      </c>
      <c r="D677" s="310" t="s">
        <v>295</v>
      </c>
      <c r="E677" s="342">
        <v>57.06</v>
      </c>
      <c r="F677" s="342"/>
      <c r="G677" s="344">
        <f t="shared" si="5"/>
        <v>3989.8799999999978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287</v>
      </c>
      <c r="B678" s="341" t="s">
        <v>287</v>
      </c>
      <c r="C678" s="309">
        <v>46051</v>
      </c>
      <c r="D678" s="310" t="s">
        <v>474</v>
      </c>
      <c r="E678" s="342">
        <v>89.42</v>
      </c>
      <c r="F678" s="342">
        <v>89.42</v>
      </c>
      <c r="G678" s="344">
        <f t="shared" si="5"/>
        <v>4046.9399999999978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8</v>
      </c>
      <c r="C679" s="309">
        <v>46051</v>
      </c>
      <c r="D679" s="310" t="s">
        <v>475</v>
      </c>
      <c r="E679" s="342">
        <v>59</v>
      </c>
      <c r="F679" s="342"/>
      <c r="G679" s="344">
        <f t="shared" si="5"/>
        <v>4046.9399999999978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2</v>
      </c>
      <c r="C680" s="309">
        <v>46051</v>
      </c>
      <c r="D680" s="310" t="s">
        <v>376</v>
      </c>
      <c r="E680" s="342">
        <v>19.899999999999999</v>
      </c>
      <c r="F680" s="342"/>
      <c r="G680" s="344">
        <f t="shared" si="5"/>
        <v>4105.9399999999978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2</v>
      </c>
      <c r="C681" s="309">
        <v>46050</v>
      </c>
      <c r="D681" s="310" t="s">
        <v>357</v>
      </c>
      <c r="E681" s="342">
        <v>14.99</v>
      </c>
      <c r="F681" s="342"/>
      <c r="G681" s="344">
        <f t="shared" si="5"/>
        <v>4125.8399999999974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6</v>
      </c>
      <c r="C682" s="309">
        <v>46050</v>
      </c>
      <c r="D682" s="310" t="s">
        <v>476</v>
      </c>
      <c r="E682" s="342">
        <v>25</v>
      </c>
      <c r="F682" s="342"/>
      <c r="G682" s="344">
        <f t="shared" si="5"/>
        <v>4140.8299999999972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3</v>
      </c>
      <c r="C683" s="309">
        <v>46050</v>
      </c>
      <c r="D683" s="310" t="s">
        <v>477</v>
      </c>
      <c r="E683" s="342">
        <v>6</v>
      </c>
      <c r="F683" s="342"/>
      <c r="G683" s="344">
        <f t="shared" si="5"/>
        <v>4165.8299999999972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2</v>
      </c>
      <c r="C684" s="309">
        <v>46050</v>
      </c>
      <c r="D684" s="310" t="s">
        <v>478</v>
      </c>
      <c r="E684" s="342">
        <v>15</v>
      </c>
      <c r="F684" s="342"/>
      <c r="G684" s="344">
        <f t="shared" si="5"/>
        <v>4171.8299999999972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46050</v>
      </c>
      <c r="D685" s="310" t="s">
        <v>296</v>
      </c>
      <c r="E685" s="342">
        <v>12.71</v>
      </c>
      <c r="F685" s="342"/>
      <c r="G685" s="344">
        <f t="shared" si="5"/>
        <v>4186.8299999999972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287</v>
      </c>
      <c r="B686" s="341" t="s">
        <v>287</v>
      </c>
      <c r="C686" s="309">
        <v>46050</v>
      </c>
      <c r="D686" s="310" t="s">
        <v>463</v>
      </c>
      <c r="E686" s="342">
        <v>1475.9</v>
      </c>
      <c r="F686" s="342">
        <v>1475.9</v>
      </c>
      <c r="G686" s="344">
        <f t="shared" si="5"/>
        <v>4199.5399999999972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8</v>
      </c>
      <c r="C687" s="309">
        <v>46050</v>
      </c>
      <c r="D687" s="310" t="s">
        <v>321</v>
      </c>
      <c r="E687" s="342">
        <v>28.52</v>
      </c>
      <c r="F687" s="342"/>
      <c r="G687" s="344">
        <f t="shared" si="5"/>
        <v>4199.5399999999972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2</v>
      </c>
      <c r="C688" s="309">
        <v>46050</v>
      </c>
      <c r="D688" s="310" t="s">
        <v>479</v>
      </c>
      <c r="E688" s="342">
        <v>66.94</v>
      </c>
      <c r="F688" s="342"/>
      <c r="G688" s="344">
        <f t="shared" si="5"/>
        <v>4228.0599999999977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8</v>
      </c>
      <c r="C689" s="309">
        <v>46049</v>
      </c>
      <c r="D689" s="310" t="s">
        <v>309</v>
      </c>
      <c r="E689" s="342">
        <v>47.99</v>
      </c>
      <c r="F689" s="342"/>
      <c r="G689" s="344">
        <f t="shared" si="5"/>
        <v>4294.9999999999973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287</v>
      </c>
      <c r="B690" s="341" t="s">
        <v>287</v>
      </c>
      <c r="C690" s="309">
        <v>46048</v>
      </c>
      <c r="D690" s="310" t="s">
        <v>480</v>
      </c>
      <c r="E690" s="342"/>
      <c r="F690" s="342">
        <v>425</v>
      </c>
      <c r="G690" s="344">
        <f t="shared" si="5"/>
        <v>4342.9899999999971</v>
      </c>
      <c r="H690" s="345" t="s">
        <v>298</v>
      </c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287</v>
      </c>
      <c r="B691" s="341" t="s">
        <v>287</v>
      </c>
      <c r="C691" s="309">
        <v>46048</v>
      </c>
      <c r="D691" s="310" t="s">
        <v>480</v>
      </c>
      <c r="E691" s="342">
        <v>425</v>
      </c>
      <c r="F691" s="342"/>
      <c r="G691" s="344">
        <f t="shared" si="5"/>
        <v>3917.9899999999971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2</v>
      </c>
      <c r="C692" s="309">
        <v>46048</v>
      </c>
      <c r="D692" s="310" t="s">
        <v>481</v>
      </c>
      <c r="E692" s="342">
        <v>20.12</v>
      </c>
      <c r="F692" s="342"/>
      <c r="G692" s="344">
        <f t="shared" si="5"/>
        <v>4342.9899999999971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294</v>
      </c>
      <c r="B693" s="341">
        <v>17</v>
      </c>
      <c r="C693" s="309">
        <v>46048</v>
      </c>
      <c r="D693" s="310" t="s">
        <v>482</v>
      </c>
      <c r="E693" s="342">
        <v>42.68</v>
      </c>
      <c r="F693" s="342"/>
      <c r="G693" s="344">
        <f t="shared" si="5"/>
        <v>4363.1099999999969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6</v>
      </c>
      <c r="C694" s="309">
        <v>46048</v>
      </c>
      <c r="D694" s="310" t="s">
        <v>403</v>
      </c>
      <c r="E694" s="342">
        <v>47.9</v>
      </c>
      <c r="F694" s="342"/>
      <c r="G694" s="344">
        <f t="shared" si="5"/>
        <v>4405.7899999999972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1</v>
      </c>
      <c r="C695" s="309">
        <v>46047</v>
      </c>
      <c r="D695" s="310" t="s">
        <v>468</v>
      </c>
      <c r="E695" s="342">
        <v>105.79</v>
      </c>
      <c r="F695" s="342"/>
      <c r="G695" s="344">
        <f t="shared" si="5"/>
        <v>4453.6899999999969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294</v>
      </c>
      <c r="B696" s="341">
        <v>12</v>
      </c>
      <c r="C696" s="309">
        <v>46047</v>
      </c>
      <c r="D696" s="310" t="s">
        <v>315</v>
      </c>
      <c r="E696" s="342">
        <v>204.83</v>
      </c>
      <c r="F696" s="342"/>
      <c r="G696" s="344">
        <f t="shared" si="5"/>
        <v>4559.4799999999968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3</v>
      </c>
      <c r="C697" s="309">
        <v>46047</v>
      </c>
      <c r="D697" s="310" t="s">
        <v>352</v>
      </c>
      <c r="E697" s="342">
        <v>8.51</v>
      </c>
      <c r="F697" s="342"/>
      <c r="G697" s="344">
        <f t="shared" si="5"/>
        <v>4764.3099999999968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4</v>
      </c>
      <c r="C698" s="309">
        <v>46046</v>
      </c>
      <c r="D698" s="310" t="s">
        <v>296</v>
      </c>
      <c r="E698" s="342">
        <v>92.96</v>
      </c>
      <c r="F698" s="342"/>
      <c r="G698" s="344">
        <f t="shared" si="5"/>
        <v>4772.819999999997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4</v>
      </c>
      <c r="C699" s="309">
        <v>46046</v>
      </c>
      <c r="D699" s="310" t="s">
        <v>338</v>
      </c>
      <c r="E699" s="342">
        <v>30.77</v>
      </c>
      <c r="F699" s="342"/>
      <c r="G699" s="344">
        <f t="shared" si="5"/>
        <v>4865.779999999997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2</v>
      </c>
      <c r="C700" s="309">
        <v>46046</v>
      </c>
      <c r="D700" s="310" t="s">
        <v>362</v>
      </c>
      <c r="E700" s="342">
        <v>9.4700000000000006</v>
      </c>
      <c r="F700" s="342"/>
      <c r="G700" s="344">
        <f t="shared" si="5"/>
        <v>4896.5499999999975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289</v>
      </c>
      <c r="B701" s="341">
        <v>6</v>
      </c>
      <c r="C701" s="309">
        <v>46046</v>
      </c>
      <c r="D701" s="310" t="s">
        <v>403</v>
      </c>
      <c r="E701" s="342">
        <v>53.59</v>
      </c>
      <c r="F701" s="342"/>
      <c r="G701" s="344">
        <f t="shared" si="5"/>
        <v>4906.0199999999977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1</v>
      </c>
      <c r="C702" s="309">
        <v>46046</v>
      </c>
      <c r="D702" s="310" t="s">
        <v>312</v>
      </c>
      <c r="E702" s="342">
        <v>61.64</v>
      </c>
      <c r="F702" s="342"/>
      <c r="G702" s="344">
        <f t="shared" si="5"/>
        <v>4959.6099999999979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1</v>
      </c>
      <c r="C703" s="309">
        <v>46045</v>
      </c>
      <c r="D703" s="310" t="s">
        <v>304</v>
      </c>
      <c r="E703" s="342">
        <v>23.17</v>
      </c>
      <c r="F703" s="342"/>
      <c r="G703" s="344">
        <f t="shared" si="5"/>
        <v>5021.2499999999982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4</v>
      </c>
      <c r="C704" s="309">
        <v>46045</v>
      </c>
      <c r="D704" s="310" t="s">
        <v>296</v>
      </c>
      <c r="E704" s="342">
        <v>62.77</v>
      </c>
      <c r="F704" s="342"/>
      <c r="G704" s="344">
        <f t="shared" si="5"/>
        <v>5044.4199999999983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6</v>
      </c>
      <c r="C705" s="309">
        <v>46045</v>
      </c>
      <c r="D705" s="310" t="s">
        <v>483</v>
      </c>
      <c r="E705" s="342">
        <v>105.51</v>
      </c>
      <c r="F705" s="342"/>
      <c r="G705" s="344">
        <f t="shared" si="5"/>
        <v>5107.1899999999987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3</v>
      </c>
      <c r="C706" s="309">
        <v>46045</v>
      </c>
      <c r="D706" s="310" t="s">
        <v>338</v>
      </c>
      <c r="E706" s="342">
        <v>9.9499999999999993</v>
      </c>
      <c r="F706" s="342"/>
      <c r="G706" s="344">
        <f t="shared" si="5"/>
        <v>5212.6999999999989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2</v>
      </c>
      <c r="C707" s="309">
        <v>46045</v>
      </c>
      <c r="D707" s="310" t="s">
        <v>362</v>
      </c>
      <c r="E707" s="342">
        <v>10.17</v>
      </c>
      <c r="F707" s="342"/>
      <c r="G707" s="344">
        <f t="shared" si="5"/>
        <v>5222.6499999999987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2</v>
      </c>
      <c r="C708" s="309">
        <v>46045</v>
      </c>
      <c r="D708" s="310" t="s">
        <v>301</v>
      </c>
      <c r="E708" s="342">
        <v>32.200000000000003</v>
      </c>
      <c r="F708" s="342"/>
      <c r="G708" s="344">
        <f t="shared" si="5"/>
        <v>5232.8199999999988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294</v>
      </c>
      <c r="B709" s="341">
        <v>22</v>
      </c>
      <c r="C709" s="309">
        <v>46045</v>
      </c>
      <c r="D709" s="310" t="s">
        <v>484</v>
      </c>
      <c r="E709" s="342">
        <v>5.31</v>
      </c>
      <c r="F709" s="342"/>
      <c r="G709" s="344">
        <f t="shared" si="5"/>
        <v>5265.0199999999986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8</v>
      </c>
      <c r="C710" s="309">
        <v>46044</v>
      </c>
      <c r="D710" s="310" t="s">
        <v>445</v>
      </c>
      <c r="E710" s="342">
        <v>73.95</v>
      </c>
      <c r="F710" s="342"/>
      <c r="G710" s="344">
        <f t="shared" si="5"/>
        <v>5270.329999999999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2</v>
      </c>
      <c r="C711" s="309">
        <v>46044</v>
      </c>
      <c r="D711" s="310" t="s">
        <v>485</v>
      </c>
      <c r="E711" s="342">
        <v>28.68</v>
      </c>
      <c r="F711" s="342"/>
      <c r="G711" s="344">
        <f t="shared" si="5"/>
        <v>5344.2799999999988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8</v>
      </c>
      <c r="C712" s="309">
        <v>46044</v>
      </c>
      <c r="D712" s="310" t="s">
        <v>361</v>
      </c>
      <c r="E712" s="342">
        <v>57.38</v>
      </c>
      <c r="F712" s="342"/>
      <c r="G712" s="344">
        <f t="shared" si="5"/>
        <v>5372.9599999999991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2</v>
      </c>
      <c r="C713" s="309">
        <v>46044</v>
      </c>
      <c r="D713" s="310" t="s">
        <v>362</v>
      </c>
      <c r="E713" s="342">
        <v>9.4700000000000006</v>
      </c>
      <c r="F713" s="342"/>
      <c r="G713" s="344">
        <f t="shared" si="5"/>
        <v>5430.3399999999992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2</v>
      </c>
      <c r="C714" s="309">
        <v>46044</v>
      </c>
      <c r="D714" s="310" t="s">
        <v>362</v>
      </c>
      <c r="E714" s="342">
        <v>7.18</v>
      </c>
      <c r="F714" s="342"/>
      <c r="G714" s="344">
        <f t="shared" si="5"/>
        <v>5439.8099999999995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287</v>
      </c>
      <c r="B715" s="341" t="s">
        <v>287</v>
      </c>
      <c r="C715" s="309">
        <v>46044</v>
      </c>
      <c r="D715" s="310" t="s">
        <v>316</v>
      </c>
      <c r="E715" s="342">
        <v>126.24</v>
      </c>
      <c r="F715" s="342">
        <v>126.24</v>
      </c>
      <c r="G715" s="344">
        <f t="shared" si="5"/>
        <v>5446.99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8</v>
      </c>
      <c r="C716" s="309">
        <v>46043</v>
      </c>
      <c r="D716" s="310" t="s">
        <v>486</v>
      </c>
      <c r="E716" s="342">
        <v>17</v>
      </c>
      <c r="F716" s="342"/>
      <c r="G716" s="344">
        <f t="shared" si="5"/>
        <v>5446.99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1</v>
      </c>
      <c r="C717" s="309">
        <v>46043</v>
      </c>
      <c r="D717" s="310" t="s">
        <v>332</v>
      </c>
      <c r="E717" s="342">
        <v>24.75</v>
      </c>
      <c r="F717" s="342"/>
      <c r="G717" s="344">
        <f t="shared" si="5"/>
        <v>5463.99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291</v>
      </c>
      <c r="B718" s="341">
        <v>39</v>
      </c>
      <c r="C718" s="309">
        <v>46043</v>
      </c>
      <c r="D718" s="310" t="s">
        <v>292</v>
      </c>
      <c r="E718" s="342"/>
      <c r="F718" s="342">
        <v>3378.82</v>
      </c>
      <c r="G718" s="344">
        <f t="shared" si="5"/>
        <v>5488.74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294</v>
      </c>
      <c r="B719" s="341">
        <v>23</v>
      </c>
      <c r="C719" s="309">
        <v>46043</v>
      </c>
      <c r="D719" s="310" t="s">
        <v>67</v>
      </c>
      <c r="E719" s="342">
        <v>650.88</v>
      </c>
      <c r="F719" s="342"/>
      <c r="G719" s="344">
        <f t="shared" si="5"/>
        <v>2109.9199999999992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287</v>
      </c>
      <c r="B720" s="341" t="s">
        <v>287</v>
      </c>
      <c r="C720" s="309">
        <v>46043</v>
      </c>
      <c r="D720" s="310" t="s">
        <v>487</v>
      </c>
      <c r="E720" s="342">
        <v>100</v>
      </c>
      <c r="F720" s="342">
        <v>100</v>
      </c>
      <c r="G720" s="344">
        <f t="shared" si="5"/>
        <v>2760.7999999999993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2</v>
      </c>
      <c r="C721" s="309">
        <v>46043</v>
      </c>
      <c r="D721" s="310" t="s">
        <v>301</v>
      </c>
      <c r="E721" s="342">
        <v>20</v>
      </c>
      <c r="F721" s="342"/>
      <c r="G721" s="344">
        <f t="shared" si="5"/>
        <v>2760.7999999999993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8</v>
      </c>
      <c r="C722" s="309">
        <v>46043</v>
      </c>
      <c r="D722" s="310" t="s">
        <v>295</v>
      </c>
      <c r="E722" s="342">
        <v>6.38</v>
      </c>
      <c r="F722" s="342"/>
      <c r="G722" s="344">
        <f t="shared" si="5"/>
        <v>2780.7999999999993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46043</v>
      </c>
      <c r="D723" s="310" t="s">
        <v>295</v>
      </c>
      <c r="E723" s="342">
        <v>17.29</v>
      </c>
      <c r="F723" s="342"/>
      <c r="G723" s="344">
        <f t="shared" si="5"/>
        <v>2787.1799999999994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46043</v>
      </c>
      <c r="D724" s="310" t="s">
        <v>362</v>
      </c>
      <c r="E724" s="342">
        <v>14.86</v>
      </c>
      <c r="F724" s="342"/>
      <c r="G724" s="344">
        <f t="shared" si="5"/>
        <v>2804.4699999999993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2</v>
      </c>
      <c r="C725" s="309">
        <v>46042</v>
      </c>
      <c r="D725" s="310" t="s">
        <v>376</v>
      </c>
      <c r="E725" s="342">
        <v>13.4</v>
      </c>
      <c r="F725" s="342"/>
      <c r="G725" s="344">
        <f t="shared" si="5"/>
        <v>2819.3299999999995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46042</v>
      </c>
      <c r="D726" s="310" t="s">
        <v>376</v>
      </c>
      <c r="E726" s="342">
        <v>5.97</v>
      </c>
      <c r="F726" s="342"/>
      <c r="G726" s="344">
        <f t="shared" si="5"/>
        <v>2832.7299999999996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294</v>
      </c>
      <c r="B727" s="341">
        <v>22</v>
      </c>
      <c r="C727" s="309">
        <v>46042</v>
      </c>
      <c r="D727" s="310" t="s">
        <v>325</v>
      </c>
      <c r="E727" s="342">
        <v>18.09</v>
      </c>
      <c r="F727" s="342"/>
      <c r="G727" s="344">
        <f t="shared" si="5"/>
        <v>2838.6999999999994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294</v>
      </c>
      <c r="B728" s="341">
        <v>17</v>
      </c>
      <c r="C728" s="309">
        <v>46042</v>
      </c>
      <c r="D728" s="310" t="s">
        <v>188</v>
      </c>
      <c r="E728" s="342">
        <v>42.65</v>
      </c>
      <c r="F728" s="342"/>
      <c r="G728" s="344">
        <f t="shared" si="5"/>
        <v>2856.7899999999995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339</v>
      </c>
      <c r="B729" s="341" t="s">
        <v>339</v>
      </c>
      <c r="C729" s="309">
        <v>46042</v>
      </c>
      <c r="D729" s="310" t="s">
        <v>340</v>
      </c>
      <c r="E729" s="342">
        <v>130.51</v>
      </c>
      <c r="F729" s="342"/>
      <c r="G729" s="344">
        <f t="shared" si="5"/>
        <v>2899.4399999999996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294</v>
      </c>
      <c r="B730" s="341">
        <v>15</v>
      </c>
      <c r="C730" s="309">
        <v>46042</v>
      </c>
      <c r="D730" s="310" t="s">
        <v>185</v>
      </c>
      <c r="E730" s="342">
        <v>132.4</v>
      </c>
      <c r="F730" s="342"/>
      <c r="G730" s="344">
        <f t="shared" si="5"/>
        <v>3029.9499999999994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294</v>
      </c>
      <c r="B731" s="341">
        <v>23</v>
      </c>
      <c r="C731" s="309">
        <v>46042</v>
      </c>
      <c r="D731" s="310" t="s">
        <v>63</v>
      </c>
      <c r="E731" s="342">
        <v>529.46</v>
      </c>
      <c r="F731" s="342"/>
      <c r="G731" s="344">
        <f t="shared" si="5"/>
        <v>3162.3499999999995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6</v>
      </c>
      <c r="C732" s="309">
        <v>46042</v>
      </c>
      <c r="D732" s="310" t="s">
        <v>300</v>
      </c>
      <c r="E732" s="342">
        <v>51.63</v>
      </c>
      <c r="F732" s="342"/>
      <c r="G732" s="344">
        <f t="shared" si="5"/>
        <v>3691.8099999999995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2</v>
      </c>
      <c r="C733" s="309">
        <v>46042</v>
      </c>
      <c r="D733" s="310" t="s">
        <v>296</v>
      </c>
      <c r="E733" s="342">
        <v>11.17</v>
      </c>
      <c r="F733" s="342"/>
      <c r="G733" s="344">
        <f t="shared" si="5"/>
        <v>3743.4399999999996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4</v>
      </c>
      <c r="C734" s="309">
        <v>46042</v>
      </c>
      <c r="D734" s="310" t="s">
        <v>296</v>
      </c>
      <c r="E734" s="342">
        <v>57.37</v>
      </c>
      <c r="F734" s="342"/>
      <c r="G734" s="344">
        <f t="shared" si="5"/>
        <v>3754.6099999999997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294</v>
      </c>
      <c r="B735" s="341">
        <v>22</v>
      </c>
      <c r="C735" s="309">
        <v>46042</v>
      </c>
      <c r="D735" s="310" t="s">
        <v>331</v>
      </c>
      <c r="E735" s="342">
        <v>7.46</v>
      </c>
      <c r="F735" s="342"/>
      <c r="G735" s="344">
        <f t="shared" si="5"/>
        <v>3811.9799999999996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4</v>
      </c>
      <c r="C736" s="309">
        <v>46042</v>
      </c>
      <c r="D736" s="310" t="s">
        <v>311</v>
      </c>
      <c r="E736" s="342">
        <v>28.91</v>
      </c>
      <c r="F736" s="342"/>
      <c r="G736" s="344">
        <f t="shared" si="5"/>
        <v>3819.4399999999996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6</v>
      </c>
      <c r="C737" s="309">
        <v>46040</v>
      </c>
      <c r="D737" s="310" t="s">
        <v>300</v>
      </c>
      <c r="E737" s="342">
        <v>31.35</v>
      </c>
      <c r="F737" s="342"/>
      <c r="G737" s="344">
        <f t="shared" si="5"/>
        <v>3848.3499999999995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8</v>
      </c>
      <c r="C738" s="309">
        <v>46040</v>
      </c>
      <c r="D738" s="310" t="s">
        <v>488</v>
      </c>
      <c r="E738" s="342">
        <v>124.75</v>
      </c>
      <c r="F738" s="342"/>
      <c r="G738" s="344">
        <f t="shared" si="5"/>
        <v>3879.6999999999994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3</v>
      </c>
      <c r="C739" s="309">
        <v>46040</v>
      </c>
      <c r="D739" s="310" t="s">
        <v>322</v>
      </c>
      <c r="E739" s="342">
        <v>11.3</v>
      </c>
      <c r="F739" s="342"/>
      <c r="G739" s="344">
        <f t="shared" si="5"/>
        <v>4004.4499999999994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294</v>
      </c>
      <c r="B740" s="341">
        <v>22</v>
      </c>
      <c r="C740" s="309">
        <v>46040</v>
      </c>
      <c r="D740" s="310" t="s">
        <v>409</v>
      </c>
      <c r="E740" s="342">
        <v>13.84</v>
      </c>
      <c r="F740" s="342"/>
      <c r="G740" s="344">
        <f t="shared" si="5"/>
        <v>4015.7499999999995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1</v>
      </c>
      <c r="C741" s="309">
        <v>46040</v>
      </c>
      <c r="D741" s="310" t="s">
        <v>307</v>
      </c>
      <c r="E741" s="342">
        <v>92.06</v>
      </c>
      <c r="F741" s="342"/>
      <c r="G741" s="344">
        <f t="shared" si="5"/>
        <v>4029.5899999999997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7</v>
      </c>
      <c r="C742" s="309">
        <v>46040</v>
      </c>
      <c r="D742" s="310" t="s">
        <v>342</v>
      </c>
      <c r="E742" s="342">
        <v>78.47</v>
      </c>
      <c r="F742" s="342"/>
      <c r="G742" s="344">
        <f t="shared" si="5"/>
        <v>4121.6499999999996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1</v>
      </c>
      <c r="C743" s="309">
        <v>46040</v>
      </c>
      <c r="D743" s="310" t="s">
        <v>398</v>
      </c>
      <c r="E743" s="342">
        <v>28.22</v>
      </c>
      <c r="F743" s="342"/>
      <c r="G743" s="344">
        <f t="shared" si="5"/>
        <v>4200.12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2</v>
      </c>
      <c r="C744" s="309">
        <v>46040</v>
      </c>
      <c r="D744" s="310" t="s">
        <v>397</v>
      </c>
      <c r="E744" s="342">
        <v>32.729999999999997</v>
      </c>
      <c r="F744" s="342"/>
      <c r="G744" s="344">
        <f t="shared" si="5"/>
        <v>4228.34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294</v>
      </c>
      <c r="B745" s="341">
        <v>42</v>
      </c>
      <c r="C745" s="309">
        <v>46039</v>
      </c>
      <c r="D745" s="310" t="s">
        <v>337</v>
      </c>
      <c r="E745" s="342">
        <v>29.8</v>
      </c>
      <c r="F745" s="342"/>
      <c r="G745" s="344">
        <f t="shared" si="5"/>
        <v>4261.07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43</v>
      </c>
      <c r="C746" s="309">
        <v>46039</v>
      </c>
      <c r="D746" s="310" t="s">
        <v>337</v>
      </c>
      <c r="E746" s="342">
        <v>22.35</v>
      </c>
      <c r="F746" s="342"/>
      <c r="G746" s="344">
        <f t="shared" si="5"/>
        <v>4290.87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8</v>
      </c>
      <c r="C747" s="309">
        <v>46039</v>
      </c>
      <c r="D747" s="310" t="s">
        <v>321</v>
      </c>
      <c r="E747" s="342">
        <v>36.92</v>
      </c>
      <c r="F747" s="342"/>
      <c r="G747" s="344">
        <f t="shared" si="5"/>
        <v>4313.22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1</v>
      </c>
      <c r="C748" s="309">
        <v>46039</v>
      </c>
      <c r="D748" s="310" t="s">
        <v>312</v>
      </c>
      <c r="E748" s="342">
        <v>117.89</v>
      </c>
      <c r="F748" s="342"/>
      <c r="G748" s="344">
        <f t="shared" si="5"/>
        <v>4350.1400000000003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1</v>
      </c>
      <c r="C749" s="309">
        <v>46039</v>
      </c>
      <c r="D749" s="310" t="s">
        <v>332</v>
      </c>
      <c r="E749" s="342">
        <v>196.36</v>
      </c>
      <c r="F749" s="342"/>
      <c r="G749" s="344">
        <f t="shared" si="5"/>
        <v>4468.0300000000007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294</v>
      </c>
      <c r="B750" s="341">
        <v>21</v>
      </c>
      <c r="C750" s="309">
        <v>46039</v>
      </c>
      <c r="D750" s="310" t="s">
        <v>194</v>
      </c>
      <c r="E750" s="342">
        <v>70.2</v>
      </c>
      <c r="F750" s="342"/>
      <c r="G750" s="344">
        <f t="shared" si="5"/>
        <v>4664.3900000000003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2</v>
      </c>
      <c r="C751" s="309">
        <v>46038</v>
      </c>
      <c r="D751" s="310" t="s">
        <v>327</v>
      </c>
      <c r="E751" s="342">
        <v>13.14</v>
      </c>
      <c r="F751" s="342"/>
      <c r="G751" s="344">
        <f t="shared" si="5"/>
        <v>4734.59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2</v>
      </c>
      <c r="C752" s="309">
        <v>46038</v>
      </c>
      <c r="D752" s="310" t="s">
        <v>296</v>
      </c>
      <c r="E752" s="342">
        <v>18.489999999999998</v>
      </c>
      <c r="F752" s="342"/>
      <c r="G752" s="344">
        <f t="shared" si="5"/>
        <v>4747.7300000000005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291</v>
      </c>
      <c r="B753" s="341">
        <v>41</v>
      </c>
      <c r="C753" s="309">
        <v>46038</v>
      </c>
      <c r="D753" s="310" t="s">
        <v>489</v>
      </c>
      <c r="E753" s="342"/>
      <c r="F753" s="342">
        <v>800</v>
      </c>
      <c r="G753" s="344">
        <f t="shared" si="5"/>
        <v>4766.22</v>
      </c>
      <c r="H753" s="345" t="s">
        <v>298</v>
      </c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294</v>
      </c>
      <c r="B754" s="341">
        <v>18</v>
      </c>
      <c r="C754" s="309">
        <v>46038</v>
      </c>
      <c r="D754" s="310" t="s">
        <v>366</v>
      </c>
      <c r="E754" s="342">
        <v>400</v>
      </c>
      <c r="F754" s="342"/>
      <c r="G754" s="344">
        <f t="shared" si="5"/>
        <v>3966.2200000000003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19</v>
      </c>
      <c r="C755" s="309">
        <v>46038</v>
      </c>
      <c r="D755" s="310" t="s">
        <v>191</v>
      </c>
      <c r="E755" s="342">
        <v>200</v>
      </c>
      <c r="F755" s="342"/>
      <c r="G755" s="344">
        <f t="shared" si="5"/>
        <v>4366.22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11</v>
      </c>
      <c r="C756" s="309">
        <v>46038</v>
      </c>
      <c r="D756" s="310" t="s">
        <v>178</v>
      </c>
      <c r="E756" s="342">
        <v>267.95999999999998</v>
      </c>
      <c r="F756" s="342"/>
      <c r="G756" s="344">
        <f t="shared" si="5"/>
        <v>4566.22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289</v>
      </c>
      <c r="B757" s="341">
        <v>8</v>
      </c>
      <c r="C757" s="309">
        <v>46037</v>
      </c>
      <c r="D757" s="310" t="s">
        <v>361</v>
      </c>
      <c r="E757" s="342">
        <v>59.95</v>
      </c>
      <c r="F757" s="342"/>
      <c r="G757" s="344">
        <f t="shared" si="5"/>
        <v>4834.18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2</v>
      </c>
      <c r="C758" s="309">
        <v>46037</v>
      </c>
      <c r="D758" s="310" t="s">
        <v>361</v>
      </c>
      <c r="E758" s="342">
        <v>59.96</v>
      </c>
      <c r="F758" s="342"/>
      <c r="G758" s="344">
        <f t="shared" si="5"/>
        <v>4894.13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8</v>
      </c>
      <c r="C759" s="309">
        <v>46037</v>
      </c>
      <c r="D759" s="310" t="s">
        <v>321</v>
      </c>
      <c r="E759" s="342">
        <v>12.43</v>
      </c>
      <c r="F759" s="342"/>
      <c r="G759" s="344">
        <f t="shared" si="5"/>
        <v>4954.09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2</v>
      </c>
      <c r="C760" s="309">
        <v>46037</v>
      </c>
      <c r="D760" s="310" t="s">
        <v>296</v>
      </c>
      <c r="E760" s="342">
        <v>11.07</v>
      </c>
      <c r="F760" s="342"/>
      <c r="G760" s="344">
        <f t="shared" si="5"/>
        <v>4966.5200000000004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289</v>
      </c>
      <c r="B761" s="341">
        <v>4</v>
      </c>
      <c r="C761" s="309">
        <v>46037</v>
      </c>
      <c r="D761" s="310" t="s">
        <v>296</v>
      </c>
      <c r="E761" s="342">
        <v>52.3</v>
      </c>
      <c r="F761" s="342"/>
      <c r="G761" s="344">
        <f t="shared" si="5"/>
        <v>4977.59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6</v>
      </c>
      <c r="C762" s="309">
        <v>46037</v>
      </c>
      <c r="D762" s="310" t="s">
        <v>446</v>
      </c>
      <c r="E762" s="342">
        <v>50</v>
      </c>
      <c r="F762" s="342"/>
      <c r="G762" s="344">
        <f t="shared" si="5"/>
        <v>5029.8900000000003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291</v>
      </c>
      <c r="B763" s="341">
        <v>38</v>
      </c>
      <c r="C763" s="309">
        <v>46037</v>
      </c>
      <c r="D763" s="310" t="s">
        <v>293</v>
      </c>
      <c r="E763" s="342"/>
      <c r="F763" s="342">
        <v>4365.67</v>
      </c>
      <c r="G763" s="344">
        <f t="shared" si="5"/>
        <v>5079.8900000000003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4</v>
      </c>
      <c r="C764" s="309">
        <v>46036</v>
      </c>
      <c r="D764" s="310" t="s">
        <v>295</v>
      </c>
      <c r="E764" s="342">
        <v>30.91</v>
      </c>
      <c r="F764" s="342"/>
      <c r="G764" s="344">
        <f t="shared" si="5"/>
        <v>714.22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3</v>
      </c>
      <c r="C765" s="309">
        <v>46036</v>
      </c>
      <c r="D765" s="310" t="s">
        <v>352</v>
      </c>
      <c r="E765" s="342">
        <v>8.67</v>
      </c>
      <c r="F765" s="342"/>
      <c r="G765" s="344">
        <f t="shared" si="5"/>
        <v>745.13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3</v>
      </c>
      <c r="C766" s="309">
        <v>46035</v>
      </c>
      <c r="D766" s="310" t="s">
        <v>355</v>
      </c>
      <c r="E766" s="342">
        <v>25.01</v>
      </c>
      <c r="F766" s="342"/>
      <c r="G766" s="344">
        <f t="shared" si="5"/>
        <v>753.8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6</v>
      </c>
      <c r="C767" s="309">
        <v>46035</v>
      </c>
      <c r="D767" s="310" t="s">
        <v>420</v>
      </c>
      <c r="E767" s="342">
        <v>-5.9</v>
      </c>
      <c r="F767" s="342"/>
      <c r="G767" s="344">
        <f t="shared" si="5"/>
        <v>778.81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6</v>
      </c>
      <c r="C768" s="309">
        <v>46035</v>
      </c>
      <c r="D768" s="310" t="s">
        <v>456</v>
      </c>
      <c r="E768" s="342">
        <v>-0.03</v>
      </c>
      <c r="F768" s="342"/>
      <c r="G768" s="344">
        <f t="shared" si="5"/>
        <v>772.91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294</v>
      </c>
      <c r="B769" s="341">
        <v>43</v>
      </c>
      <c r="C769" s="309">
        <v>46035</v>
      </c>
      <c r="D769" s="310" t="s">
        <v>201</v>
      </c>
      <c r="E769" s="342">
        <v>44.18</v>
      </c>
      <c r="F769" s="342"/>
      <c r="G769" s="344">
        <f t="shared" si="5"/>
        <v>772.88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294</v>
      </c>
      <c r="B770" s="341">
        <v>42</v>
      </c>
      <c r="C770" s="309">
        <v>46035</v>
      </c>
      <c r="D770" s="310" t="s">
        <v>200</v>
      </c>
      <c r="E770" s="342">
        <v>51.19</v>
      </c>
      <c r="F770" s="342"/>
      <c r="G770" s="344">
        <f t="shared" si="5"/>
        <v>817.06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4</v>
      </c>
      <c r="C771" s="309">
        <v>46035</v>
      </c>
      <c r="D771" s="310" t="s">
        <v>295</v>
      </c>
      <c r="E771" s="342">
        <v>28.15</v>
      </c>
      <c r="F771" s="342"/>
      <c r="G771" s="344">
        <f t="shared" si="5"/>
        <v>868.25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3</v>
      </c>
      <c r="C772" s="309">
        <v>46035</v>
      </c>
      <c r="D772" s="310" t="s">
        <v>296</v>
      </c>
      <c r="E772" s="342">
        <v>20.85</v>
      </c>
      <c r="F772" s="342"/>
      <c r="G772" s="344">
        <f t="shared" si="5"/>
        <v>896.4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1</v>
      </c>
      <c r="C773" s="309">
        <v>46034</v>
      </c>
      <c r="D773" s="310" t="s">
        <v>307</v>
      </c>
      <c r="E773" s="342">
        <v>145.81</v>
      </c>
      <c r="F773" s="342"/>
      <c r="G773" s="344">
        <f t="shared" si="5"/>
        <v>917.25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2</v>
      </c>
      <c r="C774" s="309">
        <v>46034</v>
      </c>
      <c r="D774" s="310" t="s">
        <v>432</v>
      </c>
      <c r="E774" s="342">
        <v>25.22</v>
      </c>
      <c r="F774" s="342"/>
      <c r="G774" s="344">
        <f t="shared" si="5"/>
        <v>1063.06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2</v>
      </c>
      <c r="C775" s="309">
        <v>46033</v>
      </c>
      <c r="D775" s="310" t="s">
        <v>329</v>
      </c>
      <c r="E775" s="342">
        <v>49.38</v>
      </c>
      <c r="F775" s="342"/>
      <c r="G775" s="344">
        <f t="shared" si="5"/>
        <v>1088.28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294</v>
      </c>
      <c r="B776" s="341">
        <v>22</v>
      </c>
      <c r="C776" s="309">
        <v>46033</v>
      </c>
      <c r="D776" s="310" t="s">
        <v>356</v>
      </c>
      <c r="E776" s="342">
        <v>19.16</v>
      </c>
      <c r="F776" s="342"/>
      <c r="G776" s="344">
        <f t="shared" si="5"/>
        <v>1137.6600000000001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6</v>
      </c>
      <c r="C777" s="309">
        <v>46033</v>
      </c>
      <c r="D777" s="310" t="s">
        <v>313</v>
      </c>
      <c r="E777" s="342">
        <v>39.86</v>
      </c>
      <c r="F777" s="342"/>
      <c r="G777" s="344">
        <f t="shared" si="5"/>
        <v>1156.8200000000002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7</v>
      </c>
      <c r="C778" s="309">
        <v>46033</v>
      </c>
      <c r="D778" s="310" t="s">
        <v>454</v>
      </c>
      <c r="E778" s="342">
        <v>165.05</v>
      </c>
      <c r="F778" s="342"/>
      <c r="G778" s="344">
        <f t="shared" si="5"/>
        <v>1196.68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294</v>
      </c>
      <c r="B779" s="341">
        <v>24</v>
      </c>
      <c r="C779" s="309">
        <v>46032</v>
      </c>
      <c r="D779" s="310" t="s">
        <v>438</v>
      </c>
      <c r="E779" s="342">
        <v>83.42</v>
      </c>
      <c r="F779" s="342"/>
      <c r="G779" s="344">
        <f t="shared" si="5"/>
        <v>1361.73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4</v>
      </c>
      <c r="C780" s="309">
        <v>46032</v>
      </c>
      <c r="D780" s="310" t="s">
        <v>296</v>
      </c>
      <c r="E780" s="342">
        <v>30.4</v>
      </c>
      <c r="F780" s="342"/>
      <c r="G780" s="344">
        <f t="shared" si="5"/>
        <v>1445.15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2</v>
      </c>
      <c r="C781" s="309">
        <v>46032</v>
      </c>
      <c r="D781" s="310" t="s">
        <v>296</v>
      </c>
      <c r="E781" s="342">
        <v>13.83</v>
      </c>
      <c r="F781" s="342"/>
      <c r="G781" s="344">
        <f t="shared" si="5"/>
        <v>1475.5500000000002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2</v>
      </c>
      <c r="C782" s="309">
        <v>46032</v>
      </c>
      <c r="D782" s="310" t="s">
        <v>488</v>
      </c>
      <c r="E782" s="342">
        <v>100</v>
      </c>
      <c r="F782" s="342"/>
      <c r="G782" s="344">
        <f t="shared" si="5"/>
        <v>1489.38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1</v>
      </c>
      <c r="C783" s="309">
        <v>46032</v>
      </c>
      <c r="D783" s="310" t="s">
        <v>490</v>
      </c>
      <c r="E783" s="342">
        <v>55.68</v>
      </c>
      <c r="F783" s="342"/>
      <c r="G783" s="344">
        <f t="shared" si="5"/>
        <v>1589.38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2</v>
      </c>
      <c r="C784" s="309">
        <v>46031</v>
      </c>
      <c r="D784" s="310" t="s">
        <v>362</v>
      </c>
      <c r="E784" s="342">
        <v>9.4700000000000006</v>
      </c>
      <c r="F784" s="342"/>
      <c r="G784" s="344">
        <f t="shared" si="5"/>
        <v>1645.0600000000002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5</v>
      </c>
      <c r="C785" s="309">
        <v>46031</v>
      </c>
      <c r="D785" s="310" t="s">
        <v>491</v>
      </c>
      <c r="E785" s="342">
        <v>50</v>
      </c>
      <c r="F785" s="342"/>
      <c r="G785" s="344">
        <f t="shared" si="5"/>
        <v>1654.5300000000002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8</v>
      </c>
      <c r="C786" s="309">
        <v>46030</v>
      </c>
      <c r="D786" s="310" t="s">
        <v>492</v>
      </c>
      <c r="E786" s="342">
        <v>32.619999999999997</v>
      </c>
      <c r="F786" s="342"/>
      <c r="G786" s="344">
        <f t="shared" si="5"/>
        <v>1704.5300000000002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291</v>
      </c>
      <c r="B787" s="341">
        <v>39</v>
      </c>
      <c r="C787" s="309">
        <v>46030</v>
      </c>
      <c r="D787" s="310" t="s">
        <v>292</v>
      </c>
      <c r="E787" s="342"/>
      <c r="F787" s="342">
        <v>2729.22</v>
      </c>
      <c r="G787" s="344">
        <f t="shared" si="5"/>
        <v>1737.15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2</v>
      </c>
      <c r="C788" s="309">
        <v>46030</v>
      </c>
      <c r="D788" s="310" t="s">
        <v>296</v>
      </c>
      <c r="E788" s="342">
        <v>6.37</v>
      </c>
      <c r="F788" s="342"/>
      <c r="G788" s="344">
        <f t="shared" si="5"/>
        <v>-992.06999999999971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4</v>
      </c>
      <c r="C789" s="309">
        <v>46030</v>
      </c>
      <c r="D789" s="310" t="s">
        <v>296</v>
      </c>
      <c r="E789" s="342">
        <v>32.119999999999997</v>
      </c>
      <c r="F789" s="342"/>
      <c r="G789" s="344">
        <f t="shared" si="5"/>
        <v>-985.6999999999997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2</v>
      </c>
      <c r="C790" s="309">
        <v>46030</v>
      </c>
      <c r="D790" s="310" t="s">
        <v>362</v>
      </c>
      <c r="E790" s="342">
        <v>9.4700000000000006</v>
      </c>
      <c r="F790" s="342"/>
      <c r="G790" s="344">
        <f t="shared" si="5"/>
        <v>-953.5799999999997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2</v>
      </c>
      <c r="C791" s="309">
        <v>46030</v>
      </c>
      <c r="D791" s="310" t="s">
        <v>391</v>
      </c>
      <c r="E791" s="342">
        <v>21.18</v>
      </c>
      <c r="F791" s="342"/>
      <c r="G791" s="344">
        <f t="shared" si="5"/>
        <v>-944.10999999999967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339</v>
      </c>
      <c r="B792" s="341" t="s">
        <v>339</v>
      </c>
      <c r="C792" s="309">
        <v>46029</v>
      </c>
      <c r="D792" s="310" t="s">
        <v>457</v>
      </c>
      <c r="E792" s="342">
        <v>52.66</v>
      </c>
      <c r="F792" s="342"/>
      <c r="G792" s="344">
        <f t="shared" si="5"/>
        <v>-922.92999999999972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294</v>
      </c>
      <c r="B793" s="341">
        <v>13</v>
      </c>
      <c r="C793" s="309">
        <v>46029</v>
      </c>
      <c r="D793" s="310" t="s">
        <v>182</v>
      </c>
      <c r="E793" s="342">
        <v>167.42</v>
      </c>
      <c r="F793" s="342"/>
      <c r="G793" s="344">
        <f t="shared" si="5"/>
        <v>-870.26999999999975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4</v>
      </c>
      <c r="C794" s="309">
        <v>46029</v>
      </c>
      <c r="D794" s="310" t="s">
        <v>296</v>
      </c>
      <c r="E794" s="342">
        <v>30.81</v>
      </c>
      <c r="F794" s="342"/>
      <c r="G794" s="344">
        <f t="shared" si="5"/>
        <v>-702.8499999999998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2</v>
      </c>
      <c r="C795" s="309">
        <v>46029</v>
      </c>
      <c r="D795" s="310" t="s">
        <v>362</v>
      </c>
      <c r="E795" s="342">
        <v>9.4700000000000006</v>
      </c>
      <c r="F795" s="342"/>
      <c r="G795" s="344">
        <f t="shared" si="5"/>
        <v>-672.03999999999985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294</v>
      </c>
      <c r="B796" s="341">
        <v>22</v>
      </c>
      <c r="C796" s="309">
        <v>46029</v>
      </c>
      <c r="D796" s="310" t="s">
        <v>493</v>
      </c>
      <c r="E796" s="342">
        <v>148.04</v>
      </c>
      <c r="F796" s="342"/>
      <c r="G796" s="344">
        <f t="shared" si="5"/>
        <v>-662.56999999999982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294</v>
      </c>
      <c r="B797" s="341">
        <v>14</v>
      </c>
      <c r="C797" s="309">
        <v>46028</v>
      </c>
      <c r="D797" s="310" t="s">
        <v>371</v>
      </c>
      <c r="E797" s="342">
        <v>66.67</v>
      </c>
      <c r="F797" s="342"/>
      <c r="G797" s="344">
        <f t="shared" si="5"/>
        <v>-514.52999999999986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289</v>
      </c>
      <c r="B798" s="341">
        <v>3</v>
      </c>
      <c r="C798" s="309">
        <v>46028</v>
      </c>
      <c r="D798" s="310" t="s">
        <v>296</v>
      </c>
      <c r="E798" s="342">
        <v>5.7</v>
      </c>
      <c r="F798" s="342"/>
      <c r="G798" s="344">
        <f t="shared" si="5"/>
        <v>-447.8599999999999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294</v>
      </c>
      <c r="B799" s="341">
        <v>21</v>
      </c>
      <c r="C799" s="309">
        <v>46028</v>
      </c>
      <c r="D799" s="310" t="s">
        <v>194</v>
      </c>
      <c r="E799" s="342">
        <v>30.59</v>
      </c>
      <c r="F799" s="342"/>
      <c r="G799" s="344">
        <f t="shared" si="5"/>
        <v>-442.15999999999991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294</v>
      </c>
      <c r="B800" s="341">
        <v>17</v>
      </c>
      <c r="C800" s="309">
        <v>46027</v>
      </c>
      <c r="D800" s="310" t="s">
        <v>375</v>
      </c>
      <c r="E800" s="342">
        <v>133.91999999999999</v>
      </c>
      <c r="F800" s="342"/>
      <c r="G800" s="344">
        <f t="shared" si="5"/>
        <v>-411.56999999999994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294</v>
      </c>
      <c r="B801" s="341">
        <v>17</v>
      </c>
      <c r="C801" s="309">
        <v>46027</v>
      </c>
      <c r="D801" s="310" t="s">
        <v>375</v>
      </c>
      <c r="E801" s="342">
        <v>62</v>
      </c>
      <c r="F801" s="342"/>
      <c r="G801" s="344">
        <f t="shared" si="5"/>
        <v>-277.64999999999992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289</v>
      </c>
      <c r="B802" s="341">
        <v>6</v>
      </c>
      <c r="C802" s="309">
        <v>46027</v>
      </c>
      <c r="D802" s="310" t="s">
        <v>300</v>
      </c>
      <c r="E802" s="342">
        <v>10.64</v>
      </c>
      <c r="F802" s="342"/>
      <c r="G802" s="344">
        <f t="shared" si="5"/>
        <v>-215.64999999999992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8</v>
      </c>
      <c r="C803" s="309">
        <v>46027</v>
      </c>
      <c r="D803" s="310" t="s">
        <v>321</v>
      </c>
      <c r="E803" s="342">
        <v>17.440000000000001</v>
      </c>
      <c r="F803" s="342"/>
      <c r="G803" s="344">
        <f t="shared" si="5"/>
        <v>-205.00999999999991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289</v>
      </c>
      <c r="B804" s="341">
        <v>1</v>
      </c>
      <c r="C804" s="309">
        <v>46027</v>
      </c>
      <c r="D804" s="310" t="s">
        <v>307</v>
      </c>
      <c r="E804" s="342">
        <v>216.19</v>
      </c>
      <c r="F804" s="342"/>
      <c r="G804" s="344">
        <f t="shared" si="5"/>
        <v>-187.56999999999991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2</v>
      </c>
      <c r="C805" s="309">
        <v>46027</v>
      </c>
      <c r="D805" s="310" t="s">
        <v>494</v>
      </c>
      <c r="E805" s="342">
        <v>70</v>
      </c>
      <c r="F805" s="342"/>
      <c r="G805" s="344">
        <f t="shared" si="5"/>
        <v>28.62000000000009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46027</v>
      </c>
      <c r="D806" s="310" t="s">
        <v>362</v>
      </c>
      <c r="E806" s="342">
        <v>14.05</v>
      </c>
      <c r="F806" s="342"/>
      <c r="G806" s="344">
        <f t="shared" si="5"/>
        <v>98.62000000000009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294</v>
      </c>
      <c r="B807" s="341">
        <v>14</v>
      </c>
      <c r="C807" s="309">
        <v>46027</v>
      </c>
      <c r="D807" s="310" t="s">
        <v>372</v>
      </c>
      <c r="E807" s="342">
        <v>68.739999999999995</v>
      </c>
      <c r="F807" s="342"/>
      <c r="G807" s="344">
        <f t="shared" si="5"/>
        <v>112.67000000000009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289</v>
      </c>
      <c r="B808" s="341">
        <v>6</v>
      </c>
      <c r="C808" s="309">
        <v>46027</v>
      </c>
      <c r="D808" s="310" t="s">
        <v>495</v>
      </c>
      <c r="E808" s="342">
        <v>120</v>
      </c>
      <c r="F808" s="342"/>
      <c r="G808" s="344">
        <f t="shared" si="5"/>
        <v>181.41000000000008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294</v>
      </c>
      <c r="B809" s="341">
        <v>9</v>
      </c>
      <c r="C809" s="309">
        <v>46027</v>
      </c>
      <c r="D809" s="310" t="s">
        <v>58</v>
      </c>
      <c r="E809" s="342">
        <v>1281.53</v>
      </c>
      <c r="F809" s="342"/>
      <c r="G809" s="344">
        <f t="shared" si="5"/>
        <v>301.41000000000008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289</v>
      </c>
      <c r="B810" s="341">
        <v>7</v>
      </c>
      <c r="C810" s="309">
        <v>46026</v>
      </c>
      <c r="D810" s="310" t="s">
        <v>342</v>
      </c>
      <c r="E810" s="342">
        <v>18.260000000000002</v>
      </c>
      <c r="F810" s="342"/>
      <c r="G810" s="344">
        <f t="shared" si="5"/>
        <v>1582.94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287</v>
      </c>
      <c r="B811" s="341" t="s">
        <v>287</v>
      </c>
      <c r="C811" s="309">
        <v>46026</v>
      </c>
      <c r="D811" s="310" t="s">
        <v>300</v>
      </c>
      <c r="E811" s="342">
        <v>114.91</v>
      </c>
      <c r="F811" s="342">
        <v>114.91</v>
      </c>
      <c r="G811" s="344">
        <f t="shared" si="5"/>
        <v>1601.2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289</v>
      </c>
      <c r="B812" s="341">
        <v>5</v>
      </c>
      <c r="C812" s="309">
        <v>46026</v>
      </c>
      <c r="D812" s="310" t="s">
        <v>496</v>
      </c>
      <c r="E812" s="342">
        <v>42.43</v>
      </c>
      <c r="F812" s="342"/>
      <c r="G812" s="344">
        <f t="shared" si="5"/>
        <v>1601.2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7</v>
      </c>
      <c r="C813" s="309">
        <v>46026</v>
      </c>
      <c r="D813" s="310" t="s">
        <v>300</v>
      </c>
      <c r="E813" s="342">
        <v>42.59</v>
      </c>
      <c r="F813" s="342"/>
      <c r="G813" s="344">
        <f t="shared" si="5"/>
        <v>1643.63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3</v>
      </c>
      <c r="C814" s="309">
        <v>46025</v>
      </c>
      <c r="D814" s="310" t="s">
        <v>352</v>
      </c>
      <c r="E814" s="342">
        <v>14.57</v>
      </c>
      <c r="F814" s="342"/>
      <c r="G814" s="344">
        <f t="shared" si="5"/>
        <v>1686.22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2</v>
      </c>
      <c r="C815" s="309">
        <v>46025</v>
      </c>
      <c r="D815" s="310" t="s">
        <v>497</v>
      </c>
      <c r="E815" s="342">
        <v>41.05</v>
      </c>
      <c r="F815" s="342"/>
      <c r="G815" s="344">
        <f t="shared" si="5"/>
        <v>1700.79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4</v>
      </c>
      <c r="C816" s="309">
        <v>46025</v>
      </c>
      <c r="D816" s="310" t="s">
        <v>311</v>
      </c>
      <c r="E816" s="342">
        <v>26.88</v>
      </c>
      <c r="F816" s="342"/>
      <c r="G816" s="344">
        <f t="shared" si="5"/>
        <v>1741.84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2</v>
      </c>
      <c r="C817" s="309">
        <v>46025</v>
      </c>
      <c r="D817" s="310" t="s">
        <v>309</v>
      </c>
      <c r="E817" s="342">
        <v>130.08000000000001</v>
      </c>
      <c r="F817" s="342"/>
      <c r="G817" s="344">
        <f t="shared" si="5"/>
        <v>1768.72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7</v>
      </c>
      <c r="C818" s="309">
        <v>46025</v>
      </c>
      <c r="D818" s="310" t="s">
        <v>498</v>
      </c>
      <c r="E818" s="342">
        <v>222.49</v>
      </c>
      <c r="F818" s="342"/>
      <c r="G818" s="344">
        <f t="shared" si="5"/>
        <v>1898.8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7</v>
      </c>
      <c r="C819" s="309">
        <v>46025</v>
      </c>
      <c r="D819" s="310" t="s">
        <v>498</v>
      </c>
      <c r="E819" s="342">
        <v>99.18</v>
      </c>
      <c r="F819" s="342"/>
      <c r="G819" s="344">
        <f t="shared" si="5"/>
        <v>2121.29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5</v>
      </c>
      <c r="C820" s="309">
        <v>46024</v>
      </c>
      <c r="D820" s="310" t="s">
        <v>499</v>
      </c>
      <c r="E820" s="342">
        <v>35</v>
      </c>
      <c r="F820" s="342"/>
      <c r="G820" s="344">
        <f t="shared" si="5"/>
        <v>2220.4699999999998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3</v>
      </c>
      <c r="C821" s="309">
        <v>46024</v>
      </c>
      <c r="D821" s="310" t="s">
        <v>296</v>
      </c>
      <c r="E821" s="342">
        <v>15.11</v>
      </c>
      <c r="F821" s="342"/>
      <c r="G821" s="344">
        <f t="shared" si="5"/>
        <v>2255.4699999999998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5</v>
      </c>
      <c r="C822" s="309">
        <v>46024</v>
      </c>
      <c r="D822" s="310" t="s">
        <v>500</v>
      </c>
      <c r="E822" s="342">
        <v>29.67</v>
      </c>
      <c r="F822" s="342"/>
      <c r="G822" s="344">
        <f t="shared" si="5"/>
        <v>2270.58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287</v>
      </c>
      <c r="B823" s="341" t="s">
        <v>287</v>
      </c>
      <c r="C823" s="309">
        <v>46024</v>
      </c>
      <c r="D823" s="310" t="s">
        <v>403</v>
      </c>
      <c r="E823" s="342">
        <v>70.56</v>
      </c>
      <c r="F823" s="342">
        <v>70.56</v>
      </c>
      <c r="G823" s="344">
        <f t="shared" si="5"/>
        <v>2300.25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287</v>
      </c>
      <c r="B824" s="341" t="s">
        <v>287</v>
      </c>
      <c r="C824" s="309">
        <v>46024</v>
      </c>
      <c r="D824" s="310" t="s">
        <v>501</v>
      </c>
      <c r="E824" s="342">
        <v>113.94</v>
      </c>
      <c r="F824" s="342">
        <v>113.94</v>
      </c>
      <c r="G824" s="344">
        <f t="shared" si="5"/>
        <v>2300.25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2</v>
      </c>
      <c r="C825" s="309">
        <v>46024</v>
      </c>
      <c r="D825" s="310" t="s">
        <v>376</v>
      </c>
      <c r="E825" s="342">
        <v>11.9</v>
      </c>
      <c r="F825" s="342"/>
      <c r="G825" s="344">
        <f t="shared" si="5"/>
        <v>2300.25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2</v>
      </c>
      <c r="C826" s="309">
        <v>46024</v>
      </c>
      <c r="D826" s="310" t="s">
        <v>416</v>
      </c>
      <c r="E826" s="342">
        <v>23.9</v>
      </c>
      <c r="F826" s="342"/>
      <c r="G826" s="344">
        <f t="shared" si="5"/>
        <v>2312.15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5</v>
      </c>
      <c r="C827" s="309">
        <v>46024</v>
      </c>
      <c r="D827" s="310" t="s">
        <v>502</v>
      </c>
      <c r="E827" s="342">
        <v>160</v>
      </c>
      <c r="F827" s="342"/>
      <c r="G827" s="344">
        <f t="shared" si="5"/>
        <v>2336.0500000000002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284</v>
      </c>
      <c r="B828" s="341">
        <v>36</v>
      </c>
      <c r="C828" s="309">
        <v>46024</v>
      </c>
      <c r="D828" s="310" t="s">
        <v>379</v>
      </c>
      <c r="E828" s="342">
        <v>50</v>
      </c>
      <c r="F828" s="342"/>
      <c r="G828" s="344">
        <f t="shared" si="5"/>
        <v>2496.0500000000002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6</v>
      </c>
      <c r="C829" s="309">
        <v>46023</v>
      </c>
      <c r="D829" s="310" t="s">
        <v>313</v>
      </c>
      <c r="E829" s="342">
        <v>8</v>
      </c>
      <c r="F829" s="342"/>
      <c r="G829" s="344">
        <f t="shared" si="5"/>
        <v>2546.0500000000002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2</v>
      </c>
      <c r="C830" s="309">
        <v>46023</v>
      </c>
      <c r="D830" s="310" t="s">
        <v>376</v>
      </c>
      <c r="E830" s="342">
        <v>13.06</v>
      </c>
      <c r="F830" s="342"/>
      <c r="G830" s="344">
        <f t="shared" si="5"/>
        <v>2554.0500000000002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294</v>
      </c>
      <c r="B831" s="341">
        <v>22</v>
      </c>
      <c r="C831" s="309">
        <v>46023</v>
      </c>
      <c r="D831" s="310" t="s">
        <v>380</v>
      </c>
      <c r="E831" s="342">
        <v>6.37</v>
      </c>
      <c r="F831" s="342"/>
      <c r="G831" s="344">
        <f t="shared" si="5"/>
        <v>2567.11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2</v>
      </c>
      <c r="C832" s="309">
        <v>46023</v>
      </c>
      <c r="D832" s="310" t="s">
        <v>362</v>
      </c>
      <c r="E832" s="342">
        <v>10.27</v>
      </c>
      <c r="F832" s="342"/>
      <c r="G832" s="344">
        <f t="shared" si="5"/>
        <v>2573.48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6</v>
      </c>
      <c r="C833" s="309">
        <v>46023</v>
      </c>
      <c r="D833" s="310" t="s">
        <v>503</v>
      </c>
      <c r="E833" s="342">
        <v>176.57</v>
      </c>
      <c r="F833" s="342"/>
      <c r="G833" s="344">
        <f t="shared" si="5"/>
        <v>2583.75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287</v>
      </c>
      <c r="B834" s="341" t="s">
        <v>287</v>
      </c>
      <c r="C834" s="309">
        <v>46023</v>
      </c>
      <c r="D834" s="310" t="s">
        <v>300</v>
      </c>
      <c r="E834" s="342">
        <v>383.39</v>
      </c>
      <c r="F834" s="342">
        <v>383.39</v>
      </c>
      <c r="G834" s="344">
        <f t="shared" si="5"/>
        <v>2760.32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287</v>
      </c>
      <c r="B835" s="341" t="s">
        <v>287</v>
      </c>
      <c r="C835" s="309">
        <v>46023</v>
      </c>
      <c r="D835" s="310" t="s">
        <v>300</v>
      </c>
      <c r="E835" s="342">
        <v>53.24</v>
      </c>
      <c r="F835" s="342">
        <v>53.24</v>
      </c>
      <c r="G835" s="344">
        <f t="shared" si="5"/>
        <v>2760.32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339</v>
      </c>
      <c r="B836" s="341" t="s">
        <v>339</v>
      </c>
      <c r="C836" s="309">
        <v>46023</v>
      </c>
      <c r="D836" s="348" t="s">
        <v>471</v>
      </c>
      <c r="E836" s="342">
        <v>239.68</v>
      </c>
      <c r="F836" s="342"/>
      <c r="G836" s="344">
        <f t="shared" si="5"/>
        <v>2760.32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504</v>
      </c>
      <c r="B837" s="341" t="s">
        <v>504</v>
      </c>
      <c r="C837" s="309">
        <v>45658</v>
      </c>
      <c r="D837" s="309" t="s">
        <v>505</v>
      </c>
      <c r="E837" s="343"/>
      <c r="F837" s="343"/>
      <c r="G837" s="344">
        <v>3000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5.75" customHeight="1" x14ac:dyDescent="0.3"/>
    <row r="839" spans="1:20" ht="15.75" customHeight="1" x14ac:dyDescent="0.3"/>
    <row r="840" spans="1:20" ht="15.75" customHeight="1" x14ac:dyDescent="0.3"/>
    <row r="841" spans="1:20" ht="15.75" customHeight="1" x14ac:dyDescent="0.3"/>
    <row r="842" spans="1:20" ht="15.75" customHeight="1" x14ac:dyDescent="0.3"/>
    <row r="843" spans="1:20" ht="15.75" customHeight="1" x14ac:dyDescent="0.3"/>
    <row r="844" spans="1:20" ht="15.75" customHeight="1" x14ac:dyDescent="0.3"/>
    <row r="845" spans="1:20" ht="15.75" customHeight="1" x14ac:dyDescent="0.3"/>
    <row r="846" spans="1:20" ht="15.75" customHeight="1" x14ac:dyDescent="0.3"/>
    <row r="847" spans="1:20" ht="15.75" customHeight="1" x14ac:dyDescent="0.3"/>
    <row r="848" spans="1:20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5.75" customHeight="1" x14ac:dyDescent="0.3"/>
    <row r="2567" spans="9:9" ht="12" customHeight="1" x14ac:dyDescent="0.3">
      <c r="I2567" s="346" t="s">
        <v>225</v>
      </c>
    </row>
    <row r="2568" spans="9:9" ht="12" customHeight="1" x14ac:dyDescent="0.3">
      <c r="I2568" s="346"/>
    </row>
    <row r="2569" spans="9:9" ht="12" customHeight="1" x14ac:dyDescent="0.3">
      <c r="I2569" s="346"/>
    </row>
    <row r="2570" spans="9:9" ht="12" customHeight="1" x14ac:dyDescent="0.3">
      <c r="I2570" s="346"/>
    </row>
    <row r="2571" spans="9:9" ht="12" customHeight="1" x14ac:dyDescent="0.3">
      <c r="I2571" s="346"/>
    </row>
    <row r="2572" spans="9:9" ht="12" customHeight="1" x14ac:dyDescent="0.3">
      <c r="I2572" s="346"/>
    </row>
    <row r="2573" spans="9:9" ht="12" customHeight="1" x14ac:dyDescent="0.3">
      <c r="I2573" s="346"/>
    </row>
    <row r="2574" spans="9:9" ht="12" customHeight="1" x14ac:dyDescent="0.3">
      <c r="I2574" s="346"/>
    </row>
    <row r="2575" spans="9:9" ht="12" customHeight="1" x14ac:dyDescent="0.3">
      <c r="I2575" s="346"/>
    </row>
    <row r="2576" spans="9:9" ht="12" customHeight="1" x14ac:dyDescent="0.3">
      <c r="I2576" s="346" t="s">
        <v>226</v>
      </c>
    </row>
    <row r="2577" spans="9:9" ht="15.75" customHeight="1" x14ac:dyDescent="0.3"/>
    <row r="2578" spans="9:9" ht="15.75" customHeight="1" x14ac:dyDescent="0.3"/>
    <row r="2579" spans="9:9" ht="12" customHeight="1" x14ac:dyDescent="0.3">
      <c r="I2579" s="346" t="s">
        <v>226</v>
      </c>
    </row>
    <row r="2580" spans="9:9" ht="12" customHeight="1" x14ac:dyDescent="0.3">
      <c r="I2580" s="346"/>
    </row>
    <row r="2581" spans="9:9" ht="12" customHeight="1" x14ac:dyDescent="0.3">
      <c r="I2581" s="346"/>
    </row>
    <row r="2582" spans="9:9" ht="12" customHeight="1" x14ac:dyDescent="0.3">
      <c r="I2582" s="346"/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 t="s">
        <v>226</v>
      </c>
    </row>
    <row r="2586" spans="9:9" ht="12" customHeight="1" x14ac:dyDescent="0.3">
      <c r="I2586" s="346" t="s">
        <v>226</v>
      </c>
    </row>
    <row r="2587" spans="9:9" ht="12" customHeight="1" x14ac:dyDescent="0.3">
      <c r="I2587" s="346"/>
    </row>
    <row r="2588" spans="9:9" ht="12" customHeight="1" x14ac:dyDescent="0.3">
      <c r="I2588" s="346"/>
    </row>
    <row r="2589" spans="9:9" ht="12" customHeight="1" x14ac:dyDescent="0.3">
      <c r="I2589" s="346"/>
    </row>
    <row r="2590" spans="9:9" ht="12" customHeight="1" x14ac:dyDescent="0.3">
      <c r="I2590" s="346" t="s">
        <v>226</v>
      </c>
    </row>
    <row r="2591" spans="9:9" ht="12" customHeight="1" x14ac:dyDescent="0.3">
      <c r="I2591" s="346" t="s">
        <v>225</v>
      </c>
    </row>
    <row r="2592" spans="9:9" ht="12" customHeight="1" x14ac:dyDescent="0.3">
      <c r="I2592" s="346" t="s">
        <v>225</v>
      </c>
    </row>
    <row r="2593" spans="9:9" ht="15.75" customHeight="1" x14ac:dyDescent="0.3"/>
    <row r="2594" spans="9:9" ht="15.75" customHeight="1" x14ac:dyDescent="0.3"/>
    <row r="2595" spans="9:9" ht="12" customHeight="1" x14ac:dyDescent="0.3">
      <c r="I2595" s="346" t="s">
        <v>225</v>
      </c>
    </row>
    <row r="2596" spans="9:9" ht="12" customHeight="1" x14ac:dyDescent="0.3">
      <c r="I2596" s="346"/>
    </row>
    <row r="2597" spans="9:9" ht="12" customHeight="1" x14ac:dyDescent="0.3">
      <c r="I2597" s="346" t="s">
        <v>226</v>
      </c>
    </row>
    <row r="2598" spans="9:9" ht="12" customHeight="1" x14ac:dyDescent="0.3">
      <c r="I2598" s="346"/>
    </row>
    <row r="2599" spans="9:9" ht="12" customHeight="1" x14ac:dyDescent="0.3">
      <c r="I2599" s="346"/>
    </row>
    <row r="2600" spans="9:9" ht="12" customHeight="1" x14ac:dyDescent="0.3">
      <c r="I2600" s="346" t="s">
        <v>226</v>
      </c>
    </row>
    <row r="2601" spans="9:9" ht="12" customHeight="1" x14ac:dyDescent="0.3">
      <c r="I2601" s="346"/>
    </row>
    <row r="2602" spans="9:9" ht="12" customHeight="1" x14ac:dyDescent="0.3">
      <c r="I2602" s="346" t="s">
        <v>226</v>
      </c>
    </row>
    <row r="2603" spans="9:9" ht="15.75" customHeight="1" x14ac:dyDescent="0.3"/>
    <row r="2604" spans="9:9" ht="15.75" customHeight="1" x14ac:dyDescent="0.3"/>
    <row r="2605" spans="9:9" ht="15.75" customHeight="1" x14ac:dyDescent="0.3"/>
    <row r="2606" spans="9:9" ht="15.75" customHeight="1" x14ac:dyDescent="0.3"/>
    <row r="2607" spans="9:9" ht="15.75" customHeight="1" x14ac:dyDescent="0.3"/>
    <row r="2608" spans="9:9" ht="15.75" customHeight="1" x14ac:dyDescent="0.3"/>
    <row r="2609" spans="9:9" ht="15.75" customHeight="1" x14ac:dyDescent="0.3"/>
    <row r="2610" spans="9:9" ht="15.75" customHeight="1" x14ac:dyDescent="0.3"/>
    <row r="2611" spans="9:9" ht="12" customHeight="1" x14ac:dyDescent="0.3">
      <c r="I2611" s="346" t="s">
        <v>226</v>
      </c>
    </row>
    <row r="2612" spans="9:9" ht="12" customHeight="1" x14ac:dyDescent="0.3">
      <c r="I2612" s="346"/>
    </row>
    <row r="2613" spans="9:9" ht="12" customHeight="1" x14ac:dyDescent="0.3">
      <c r="I2613" s="346" t="s">
        <v>225</v>
      </c>
    </row>
    <row r="2614" spans="9:9" ht="12" customHeight="1" x14ac:dyDescent="0.3">
      <c r="I2614" s="346"/>
    </row>
    <row r="2615" spans="9:9" ht="12" customHeight="1" x14ac:dyDescent="0.3">
      <c r="I2615" s="346" t="s">
        <v>226</v>
      </c>
    </row>
    <row r="2616" spans="9:9" ht="12" customHeight="1" x14ac:dyDescent="0.3">
      <c r="I2616" s="346" t="s">
        <v>225</v>
      </c>
    </row>
    <row r="2617" spans="9:9" ht="15.75" customHeight="1" x14ac:dyDescent="0.3"/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5.75" customHeight="1" x14ac:dyDescent="0.3"/>
    <row r="2623" spans="9:9" ht="15.75" customHeight="1" x14ac:dyDescent="0.3"/>
    <row r="2624" spans="9:9" ht="15.75" customHeight="1" x14ac:dyDescent="0.3"/>
    <row r="2625" spans="9:9" ht="15.75" customHeight="1" x14ac:dyDescent="0.3"/>
    <row r="2626" spans="9:9" ht="15.75" customHeight="1" x14ac:dyDescent="0.3"/>
    <row r="2627" spans="9:9" ht="15.75" customHeight="1" x14ac:dyDescent="0.3"/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2" customHeight="1" x14ac:dyDescent="0.3">
      <c r="I2635" s="346" t="s">
        <v>226</v>
      </c>
    </row>
  </sheetData>
  <autoFilter ref="A1:G837" xr:uid="{00000000-0009-0000-0000-000006000000}"/>
  <mergeCells count="5">
    <mergeCell ref="A1:B1"/>
    <mergeCell ref="E1:F1"/>
    <mergeCell ref="Q1:R1"/>
    <mergeCell ref="E2:F2"/>
    <mergeCell ref="E3:F3"/>
  </mergeCells>
  <conditionalFormatting sqref="I1 I4:I263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1"/>
  <sheetViews>
    <sheetView workbookViewId="0">
      <pane ySplit="1" topLeftCell="A2" activePane="bottomLeft" state="frozen"/>
      <selection pane="bottomLeft" activeCell="G21" sqref="G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506</v>
      </c>
      <c r="B1" s="350"/>
      <c r="C1" s="351"/>
      <c r="D1" s="553" t="s">
        <v>507</v>
      </c>
      <c r="E1" s="537"/>
      <c r="F1" s="554" t="s">
        <v>508</v>
      </c>
      <c r="G1" s="537"/>
      <c r="H1" s="553" t="str">
        <f>'Proposed Budget'!C33</f>
        <v>Vehicle Maintenance</v>
      </c>
      <c r="I1" s="537"/>
      <c r="J1" s="554" t="str">
        <f>'Proposed Budget'!C34</f>
        <v>Car Insurance</v>
      </c>
      <c r="K1" s="537"/>
      <c r="L1" s="553" t="str">
        <f>'Proposed Budget'!C35</f>
        <v>Rental Garbage</v>
      </c>
      <c r="M1" s="537"/>
      <c r="N1" s="554" t="str">
        <f>'Proposed Budget'!C36</f>
        <v>Garbage</v>
      </c>
      <c r="O1" s="537"/>
      <c r="P1" s="553" t="str">
        <f>'Monthly Breakdown'!C37</f>
        <v>Sanitation - Main</v>
      </c>
      <c r="Q1" s="537"/>
      <c r="R1" s="554" t="str">
        <f>'Proposed Budget'!C38</f>
        <v>Camping/Vacation</v>
      </c>
      <c r="S1" s="537"/>
      <c r="T1" s="553" t="str">
        <f>'Proposed Budget'!C39</f>
        <v>Home Maintenance</v>
      </c>
      <c r="U1" s="537"/>
      <c r="V1" s="554" t="str">
        <f>'Proposed Budget'!C40</f>
        <v>Rental Repairs</v>
      </c>
      <c r="W1" s="537"/>
      <c r="X1" s="553" t="str">
        <f>'Proposed Budget'!C41</f>
        <v>Rental Insurance</v>
      </c>
      <c r="Y1" s="537"/>
      <c r="Z1" s="554" t="str">
        <f>'Proposed Budget'!C42</f>
        <v>Rental Property Taxes</v>
      </c>
      <c r="AA1" s="537"/>
      <c r="AB1" s="553" t="str">
        <f>'Proposed Budget'!C43</f>
        <v>Rental Sanitation</v>
      </c>
      <c r="AC1" s="537"/>
    </row>
    <row r="2" spans="1:29" ht="14.25" customHeight="1" x14ac:dyDescent="0.3">
      <c r="A2" s="352">
        <f t="shared" ref="A2:A3" si="0">SUM(G2,E2,U2,I2,S2,O2,K2,M2,Q2,W2,Y2,AA2,AC2)</f>
        <v>10438.980000000001</v>
      </c>
      <c r="B2" s="350"/>
      <c r="C2" s="351"/>
      <c r="D2" s="353" t="s">
        <v>509</v>
      </c>
      <c r="E2" s="354">
        <f>E3-E59</f>
        <v>15588.33</v>
      </c>
      <c r="F2" s="355" t="s">
        <v>509</v>
      </c>
      <c r="G2" s="356">
        <f>G3-G59</f>
        <v>552.59000000000015</v>
      </c>
      <c r="H2" s="354" t="s">
        <v>509</v>
      </c>
      <c r="I2" s="354">
        <f>I3-I59</f>
        <v>1092.3499999999999</v>
      </c>
      <c r="J2" s="355" t="s">
        <v>509</v>
      </c>
      <c r="K2" s="356">
        <f>K3-K59</f>
        <v>1280</v>
      </c>
      <c r="L2" s="354" t="s">
        <v>509</v>
      </c>
      <c r="M2" s="354">
        <f>M3-M59</f>
        <v>-26.960000000000008</v>
      </c>
      <c r="N2" s="356" t="s">
        <v>509</v>
      </c>
      <c r="O2" s="356">
        <f>O3-O59</f>
        <v>-26.960000000000008</v>
      </c>
      <c r="P2" s="354" t="s">
        <v>509</v>
      </c>
      <c r="Q2" s="354">
        <f>Q3-Q59</f>
        <v>-5.6399999999999864</v>
      </c>
      <c r="R2" s="356" t="s">
        <v>509</v>
      </c>
      <c r="S2" s="356">
        <f>S3-S59</f>
        <v>-2224.7800000000002</v>
      </c>
      <c r="T2" s="357" t="s">
        <v>509</v>
      </c>
      <c r="U2" s="354">
        <f>U3-U59</f>
        <v>-6167.9100000000008</v>
      </c>
      <c r="V2" s="356" t="s">
        <v>509</v>
      </c>
      <c r="W2" s="356">
        <f>W3-W59</f>
        <v>400</v>
      </c>
      <c r="X2" s="354" t="s">
        <v>509</v>
      </c>
      <c r="Y2" s="354">
        <f>Y3-Y59</f>
        <v>340</v>
      </c>
      <c r="Z2" s="356" t="s">
        <v>509</v>
      </c>
      <c r="AA2" s="356">
        <f>AA3-AA59</f>
        <v>-356.40000000000009</v>
      </c>
      <c r="AB2" s="354" t="s">
        <v>509</v>
      </c>
      <c r="AC2" s="354">
        <f>AC3-AC59</f>
        <v>-5.6399999999999864</v>
      </c>
    </row>
    <row r="3" spans="1:29" ht="14.25" customHeight="1" x14ac:dyDescent="0.3">
      <c r="A3" s="352">
        <f t="shared" si="0"/>
        <v>22679.47</v>
      </c>
      <c r="B3" s="358"/>
      <c r="C3" s="351"/>
      <c r="D3" s="353" t="s">
        <v>510</v>
      </c>
      <c r="E3" s="354">
        <f>SUM(E6:E59)-SUM(D6:D59)</f>
        <v>17298.82</v>
      </c>
      <c r="F3" s="356" t="s">
        <v>510</v>
      </c>
      <c r="G3" s="356">
        <f>SUM(G6:G59)-SUM(F6:F59)</f>
        <v>1052.5900000000001</v>
      </c>
      <c r="H3" s="354" t="s">
        <v>510</v>
      </c>
      <c r="I3" s="354">
        <f>SUM(I6:I59)-SUM(H6:H59)</f>
        <v>3092.35</v>
      </c>
      <c r="J3" s="356" t="s">
        <v>510</v>
      </c>
      <c r="K3" s="356">
        <f>SUM(K6:K59)-SUM(J6:J59)</f>
        <v>2280</v>
      </c>
      <c r="L3" s="354" t="s">
        <v>510</v>
      </c>
      <c r="M3" s="354">
        <f>SUM(M6:M59)-SUM(L6:L59)</f>
        <v>38.039999999999992</v>
      </c>
      <c r="N3" s="356" t="s">
        <v>510</v>
      </c>
      <c r="O3" s="356">
        <f>SUM(O6:O59)-SUM(N6:N59)</f>
        <v>38.039999999999992</v>
      </c>
      <c r="P3" s="354" t="s">
        <v>510</v>
      </c>
      <c r="Q3" s="354">
        <f>SUM(Q6:Q59)-SUM(P6:P59)</f>
        <v>94.360000000000014</v>
      </c>
      <c r="R3" s="356" t="s">
        <v>510</v>
      </c>
      <c r="S3" s="356">
        <f>SUM(S6:S59)-SUM(R6:R59)</f>
        <v>-224.7800000000002</v>
      </c>
      <c r="T3" s="354" t="s">
        <v>510</v>
      </c>
      <c r="U3" s="354">
        <f>SUM(U6:U59)-SUM(T6:T59)</f>
        <v>-3667.9100000000008</v>
      </c>
      <c r="V3" s="356" t="s">
        <v>510</v>
      </c>
      <c r="W3" s="356">
        <f>SUM(W6:W59)-SUM(V6:V59)</f>
        <v>900</v>
      </c>
      <c r="X3" s="354" t="s">
        <v>510</v>
      </c>
      <c r="Y3" s="354">
        <f>SUM(Y6:Y59)-SUM(X6:X59)</f>
        <v>540</v>
      </c>
      <c r="Z3" s="356" t="s">
        <v>510</v>
      </c>
      <c r="AA3" s="356">
        <f>SUM(AA6:AA59)-SUM(Z6:Z59)</f>
        <v>1143.5999999999999</v>
      </c>
      <c r="AB3" s="354" t="s">
        <v>510</v>
      </c>
      <c r="AC3" s="354">
        <f>SUM(AC6:AC59)-SUM(AB6:AB59)</f>
        <v>94.360000000000014</v>
      </c>
    </row>
    <row r="4" spans="1:29" ht="14.25" customHeight="1" x14ac:dyDescent="0.3">
      <c r="A4" s="349" t="s">
        <v>511</v>
      </c>
      <c r="B4" s="358"/>
      <c r="C4" s="351"/>
      <c r="D4" s="553" t="s">
        <v>512</v>
      </c>
      <c r="E4" s="537"/>
      <c r="F4" s="554" t="s">
        <v>512</v>
      </c>
      <c r="G4" s="537"/>
      <c r="H4" s="553" t="s">
        <v>512</v>
      </c>
      <c r="I4" s="537"/>
      <c r="J4" s="554" t="s">
        <v>512</v>
      </c>
      <c r="K4" s="537"/>
      <c r="L4" s="553" t="s">
        <v>512</v>
      </c>
      <c r="M4" s="537"/>
      <c r="N4" s="554" t="s">
        <v>512</v>
      </c>
      <c r="O4" s="537"/>
      <c r="P4" s="553" t="s">
        <v>512</v>
      </c>
      <c r="Q4" s="537"/>
      <c r="R4" s="554" t="s">
        <v>513</v>
      </c>
      <c r="S4" s="537"/>
      <c r="T4" s="553" t="s">
        <v>514</v>
      </c>
      <c r="U4" s="537"/>
      <c r="V4" s="554" t="s">
        <v>512</v>
      </c>
      <c r="W4" s="537"/>
      <c r="X4" s="553" t="s">
        <v>512</v>
      </c>
      <c r="Y4" s="537"/>
      <c r="Z4" s="554" t="s">
        <v>512</v>
      </c>
      <c r="AA4" s="537"/>
      <c r="AB4" s="553" t="s">
        <v>512</v>
      </c>
      <c r="AC4" s="537"/>
    </row>
    <row r="5" spans="1:29" ht="14.25" customHeight="1" x14ac:dyDescent="0.3">
      <c r="A5" s="349" t="s">
        <v>515</v>
      </c>
      <c r="B5" s="358"/>
      <c r="C5" s="351"/>
      <c r="D5" s="353">
        <f t="shared" ref="D5:AC5" si="1">SUM(D6:D58)</f>
        <v>2346.9899999999998</v>
      </c>
      <c r="E5" s="354">
        <f t="shared" si="1"/>
        <v>17935.32</v>
      </c>
      <c r="F5" s="356">
        <f t="shared" si="1"/>
        <v>0</v>
      </c>
      <c r="G5" s="356">
        <f t="shared" si="1"/>
        <v>552.59</v>
      </c>
      <c r="H5" s="354">
        <f t="shared" si="1"/>
        <v>307.64999999999998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7667.9100000000008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0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516</v>
      </c>
      <c r="B6" s="358" t="s">
        <v>517</v>
      </c>
      <c r="C6" s="295" t="s">
        <v>518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46149</v>
      </c>
      <c r="B7" s="358">
        <f t="shared" ref="B7:B59" si="2">SUM(E7,U7,K7,G7,I7,S7,O7,M7,Q7,W7,Y7,AA7,AC7)-SUM(D7,F7,T7,H7,R7,N7,J7,L7,P7,V7,X7,Z7,AB7)</f>
        <v>69.400000000000006</v>
      </c>
      <c r="C7" s="359" t="s">
        <v>525</v>
      </c>
      <c r="D7" s="353"/>
      <c r="E7" s="354"/>
      <c r="F7" s="356"/>
      <c r="G7" s="356">
        <v>69.400000000000006</v>
      </c>
      <c r="H7" s="354"/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46142</v>
      </c>
      <c r="B8" s="358">
        <f t="shared" si="2"/>
        <v>5616.82</v>
      </c>
      <c r="C8" s="359" t="s">
        <v>285</v>
      </c>
      <c r="D8" s="353"/>
      <c r="E8" s="354">
        <v>5616.82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46142</v>
      </c>
      <c r="B9" s="358">
        <f t="shared" si="2"/>
        <v>2000</v>
      </c>
      <c r="C9" s="359" t="s">
        <v>519</v>
      </c>
      <c r="D9" s="353"/>
      <c r="E9" s="354"/>
      <c r="F9" s="356"/>
      <c r="G9" s="356"/>
      <c r="H9" s="354"/>
      <c r="I9" s="354">
        <v>350</v>
      </c>
      <c r="J9" s="356"/>
      <c r="K9" s="356">
        <v>320</v>
      </c>
      <c r="L9" s="354"/>
      <c r="M9" s="354">
        <v>25</v>
      </c>
      <c r="N9" s="356"/>
      <c r="O9" s="356">
        <v>25</v>
      </c>
      <c r="P9" s="354"/>
      <c r="Q9" s="354">
        <v>45</v>
      </c>
      <c r="R9" s="356"/>
      <c r="S9" s="356">
        <v>400</v>
      </c>
      <c r="T9" s="354"/>
      <c r="U9" s="354">
        <v>375</v>
      </c>
      <c r="V9" s="356"/>
      <c r="W9" s="356">
        <v>100</v>
      </c>
      <c r="X9" s="354"/>
      <c r="Y9" s="354">
        <v>85</v>
      </c>
      <c r="Z9" s="356"/>
      <c r="AA9" s="356">
        <v>230</v>
      </c>
      <c r="AB9" s="354"/>
      <c r="AC9" s="354">
        <v>45</v>
      </c>
    </row>
    <row r="10" spans="1:29" ht="14.25" customHeight="1" x14ac:dyDescent="0.3">
      <c r="A10" s="349">
        <v>46142</v>
      </c>
      <c r="B10" s="358">
        <f t="shared" si="2"/>
        <v>62.26</v>
      </c>
      <c r="C10" s="359" t="s">
        <v>520</v>
      </c>
      <c r="D10" s="353"/>
      <c r="E10" s="354"/>
      <c r="F10" s="356"/>
      <c r="G10" s="356">
        <v>62.26</v>
      </c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/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46142</v>
      </c>
      <c r="B11" s="358">
        <f t="shared" si="2"/>
        <v>-185.64</v>
      </c>
      <c r="C11" s="359" t="s">
        <v>431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>
        <v>92.82</v>
      </c>
      <c r="Q11" s="354"/>
      <c r="R11" s="356"/>
      <c r="S11" s="356"/>
      <c r="T11" s="354"/>
      <c r="U11" s="354"/>
      <c r="V11" s="356"/>
      <c r="W11" s="356"/>
      <c r="X11" s="354"/>
      <c r="Y11" s="354"/>
      <c r="Z11" s="356"/>
      <c r="AA11" s="356"/>
      <c r="AB11" s="354">
        <v>92.82</v>
      </c>
      <c r="AC11" s="354"/>
    </row>
    <row r="12" spans="1:29" ht="14.25" customHeight="1" x14ac:dyDescent="0.3">
      <c r="A12" s="349">
        <v>46142</v>
      </c>
      <c r="B12" s="358">
        <f t="shared" si="2"/>
        <v>-127.68</v>
      </c>
      <c r="C12" s="359" t="s">
        <v>316</v>
      </c>
      <c r="D12" s="353"/>
      <c r="E12" s="354"/>
      <c r="F12" s="356"/>
      <c r="G12" s="356"/>
      <c r="H12" s="354"/>
      <c r="I12" s="354"/>
      <c r="J12" s="356"/>
      <c r="K12" s="356"/>
      <c r="L12" s="354">
        <v>63.84</v>
      </c>
      <c r="M12" s="354"/>
      <c r="N12" s="356">
        <v>63.84</v>
      </c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46142</v>
      </c>
      <c r="B13" s="358">
        <f t="shared" si="2"/>
        <v>0.52</v>
      </c>
      <c r="C13" s="359" t="s">
        <v>521</v>
      </c>
      <c r="D13" s="353"/>
      <c r="E13" s="354"/>
      <c r="F13" s="356"/>
      <c r="G13" s="356">
        <v>0.52</v>
      </c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46130</v>
      </c>
      <c r="B14" s="358">
        <f t="shared" si="2"/>
        <v>-578.57000000000005</v>
      </c>
      <c r="C14" s="359" t="s">
        <v>522</v>
      </c>
      <c r="D14" s="353"/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>
        <v>578.57000000000005</v>
      </c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46130</v>
      </c>
      <c r="B15" s="358">
        <f t="shared" si="2"/>
        <v>-93.71</v>
      </c>
      <c r="C15" s="359" t="s">
        <v>523</v>
      </c>
      <c r="D15" s="353"/>
      <c r="E15" s="354"/>
      <c r="F15" s="356"/>
      <c r="G15" s="356"/>
      <c r="H15" s="354">
        <v>93.71</v>
      </c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46130</v>
      </c>
      <c r="B16" s="358">
        <f t="shared" si="2"/>
        <v>-318.36</v>
      </c>
      <c r="C16" s="359" t="s">
        <v>524</v>
      </c>
      <c r="D16" s="353"/>
      <c r="E16" s="354"/>
      <c r="F16" s="356"/>
      <c r="G16" s="356"/>
      <c r="H16" s="354"/>
      <c r="I16" s="354"/>
      <c r="J16" s="356"/>
      <c r="K16" s="356"/>
      <c r="L16" s="354"/>
      <c r="M16" s="354"/>
      <c r="N16" s="356"/>
      <c r="O16" s="356"/>
      <c r="P16" s="354"/>
      <c r="Q16" s="354"/>
      <c r="R16" s="356">
        <v>318.36</v>
      </c>
      <c r="S16" s="356"/>
      <c r="T16" s="354"/>
      <c r="U16" s="354"/>
      <c r="V16" s="356"/>
      <c r="W16" s="356"/>
      <c r="X16" s="354"/>
      <c r="Y16" s="354"/>
      <c r="Z16" s="356"/>
      <c r="AA16" s="356"/>
      <c r="AB16" s="354"/>
      <c r="AC16" s="354"/>
    </row>
    <row r="17" spans="1:29" ht="14.25" customHeight="1" x14ac:dyDescent="0.3">
      <c r="A17" s="349">
        <v>46129</v>
      </c>
      <c r="B17" s="358">
        <f t="shared" si="2"/>
        <v>62.19</v>
      </c>
      <c r="C17" s="359" t="s">
        <v>525</v>
      </c>
      <c r="D17" s="353"/>
      <c r="E17" s="354"/>
      <c r="F17" s="356"/>
      <c r="G17" s="356">
        <v>62.19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46112</v>
      </c>
      <c r="B18" s="358">
        <f t="shared" si="2"/>
        <v>4309.58</v>
      </c>
      <c r="C18" s="359" t="s">
        <v>526</v>
      </c>
      <c r="D18" s="353"/>
      <c r="E18" s="354">
        <v>4309.58</v>
      </c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/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/>
      <c r="AC18" s="354"/>
    </row>
    <row r="19" spans="1:29" ht="14.25" customHeight="1" x14ac:dyDescent="0.3">
      <c r="A19" s="349">
        <v>46112</v>
      </c>
      <c r="B19" s="358">
        <f t="shared" si="2"/>
        <v>2000</v>
      </c>
      <c r="C19" s="359" t="s">
        <v>527</v>
      </c>
      <c r="D19" s="353"/>
      <c r="E19" s="354"/>
      <c r="F19" s="356"/>
      <c r="G19" s="356"/>
      <c r="H19" s="354"/>
      <c r="I19" s="354">
        <v>350</v>
      </c>
      <c r="J19" s="356"/>
      <c r="K19" s="356">
        <v>320</v>
      </c>
      <c r="L19" s="354"/>
      <c r="M19" s="354">
        <v>25</v>
      </c>
      <c r="N19" s="356"/>
      <c r="O19" s="356">
        <v>25</v>
      </c>
      <c r="P19" s="354"/>
      <c r="Q19" s="354">
        <v>45</v>
      </c>
      <c r="R19" s="356"/>
      <c r="S19" s="356">
        <v>400</v>
      </c>
      <c r="T19" s="354"/>
      <c r="U19" s="354">
        <v>375</v>
      </c>
      <c r="V19" s="356"/>
      <c r="W19" s="356">
        <v>100</v>
      </c>
      <c r="X19" s="354"/>
      <c r="Y19" s="354">
        <v>85</v>
      </c>
      <c r="Z19" s="356"/>
      <c r="AA19" s="356">
        <v>230</v>
      </c>
      <c r="AB19" s="354"/>
      <c r="AC19" s="354">
        <v>45</v>
      </c>
    </row>
    <row r="20" spans="1:29" ht="14.25" customHeight="1" x14ac:dyDescent="0.3">
      <c r="A20" s="349">
        <v>46112</v>
      </c>
      <c r="B20" s="358">
        <f t="shared" si="2"/>
        <v>0.34</v>
      </c>
      <c r="C20" s="359" t="s">
        <v>521</v>
      </c>
      <c r="D20" s="353"/>
      <c r="E20" s="354"/>
      <c r="F20" s="356"/>
      <c r="G20" s="356">
        <v>0.34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46112</v>
      </c>
      <c r="B21" s="358">
        <f t="shared" si="2"/>
        <v>-1200</v>
      </c>
      <c r="C21" s="359" t="s">
        <v>528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1200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46108</v>
      </c>
      <c r="B22" s="358">
        <f t="shared" si="2"/>
        <v>68.72</v>
      </c>
      <c r="C22" s="359" t="s">
        <v>520</v>
      </c>
      <c r="D22" s="353"/>
      <c r="E22" s="354"/>
      <c r="F22" s="356"/>
      <c r="G22" s="356">
        <v>68.72</v>
      </c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46104</v>
      </c>
      <c r="B23" s="358">
        <f t="shared" si="2"/>
        <v>-6</v>
      </c>
      <c r="C23" s="359" t="s">
        <v>529</v>
      </c>
      <c r="D23" s="353">
        <v>6</v>
      </c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46103</v>
      </c>
      <c r="B24" s="358">
        <f t="shared" si="2"/>
        <v>-100</v>
      </c>
      <c r="C24" s="359" t="s">
        <v>530</v>
      </c>
      <c r="D24" s="353">
        <v>100</v>
      </c>
      <c r="E24" s="354"/>
      <c r="F24" s="356"/>
      <c r="G24" s="356"/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46103</v>
      </c>
      <c r="B25" s="358">
        <f t="shared" si="2"/>
        <v>-100</v>
      </c>
      <c r="C25" s="359" t="s">
        <v>531</v>
      </c>
      <c r="D25" s="353">
        <v>100</v>
      </c>
      <c r="E25" s="354"/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46103</v>
      </c>
      <c r="B26" s="358">
        <f t="shared" si="2"/>
        <v>-50</v>
      </c>
      <c r="C26" s="359" t="s">
        <v>532</v>
      </c>
      <c r="D26" s="353">
        <v>50</v>
      </c>
      <c r="E26" s="354"/>
      <c r="F26" s="356"/>
      <c r="G26" s="356"/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/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46103</v>
      </c>
      <c r="B27" s="358">
        <f t="shared" si="2"/>
        <v>-100</v>
      </c>
      <c r="C27" s="359" t="s">
        <v>533</v>
      </c>
      <c r="D27" s="353">
        <v>100</v>
      </c>
      <c r="E27" s="354"/>
      <c r="F27" s="356"/>
      <c r="G27" s="356"/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46103</v>
      </c>
      <c r="B28" s="358">
        <f t="shared" si="2"/>
        <v>-100</v>
      </c>
      <c r="C28" s="359" t="s">
        <v>534</v>
      </c>
      <c r="D28" s="353">
        <v>100</v>
      </c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46102</v>
      </c>
      <c r="B29" s="358">
        <f t="shared" si="2"/>
        <v>-300</v>
      </c>
      <c r="C29" s="359" t="s">
        <v>535</v>
      </c>
      <c r="D29" s="353">
        <v>300</v>
      </c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46102</v>
      </c>
      <c r="B30" s="358">
        <f t="shared" si="2"/>
        <v>1384.5</v>
      </c>
      <c r="C30" s="359" t="s">
        <v>536</v>
      </c>
      <c r="D30" s="353"/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>
        <v>-1384.5</v>
      </c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46094</v>
      </c>
      <c r="B31" s="358">
        <f t="shared" si="2"/>
        <v>55.66</v>
      </c>
      <c r="C31" s="359" t="s">
        <v>525</v>
      </c>
      <c r="D31" s="353"/>
      <c r="E31" s="354"/>
      <c r="F31" s="356"/>
      <c r="G31" s="356">
        <v>55.66</v>
      </c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46090</v>
      </c>
      <c r="B32" s="358">
        <f t="shared" si="2"/>
        <v>-380</v>
      </c>
      <c r="C32" s="359" t="s">
        <v>537</v>
      </c>
      <c r="D32" s="353"/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>
        <v>380</v>
      </c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46083</v>
      </c>
      <c r="B33" s="358">
        <f t="shared" si="2"/>
        <v>-185.64</v>
      </c>
      <c r="C33" s="359" t="s">
        <v>431</v>
      </c>
      <c r="D33" s="353"/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>
        <v>92.82</v>
      </c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>
        <v>92.82</v>
      </c>
      <c r="AC33" s="354"/>
    </row>
    <row r="34" spans="1:29" ht="14.25" customHeight="1" x14ac:dyDescent="0.3">
      <c r="A34" s="349">
        <v>46081</v>
      </c>
      <c r="B34" s="358">
        <f t="shared" si="2"/>
        <v>3764.91</v>
      </c>
      <c r="C34" s="359" t="s">
        <v>433</v>
      </c>
      <c r="D34" s="353"/>
      <c r="E34" s="354">
        <v>3764.91</v>
      </c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46081</v>
      </c>
      <c r="B35" s="358">
        <f t="shared" si="2"/>
        <v>2000</v>
      </c>
      <c r="C35" s="359" t="s">
        <v>538</v>
      </c>
      <c r="D35" s="353"/>
      <c r="E35" s="354"/>
      <c r="F35" s="356"/>
      <c r="G35" s="356"/>
      <c r="H35" s="354"/>
      <c r="I35" s="354">
        <v>350</v>
      </c>
      <c r="J35" s="356"/>
      <c r="K35" s="356">
        <v>320</v>
      </c>
      <c r="L35" s="354"/>
      <c r="M35" s="354">
        <v>25</v>
      </c>
      <c r="N35" s="356"/>
      <c r="O35" s="356">
        <v>25</v>
      </c>
      <c r="P35" s="354"/>
      <c r="Q35" s="354">
        <v>45</v>
      </c>
      <c r="R35" s="356"/>
      <c r="S35" s="356">
        <v>400</v>
      </c>
      <c r="T35" s="354"/>
      <c r="U35" s="354">
        <v>375</v>
      </c>
      <c r="V35" s="356"/>
      <c r="W35" s="356">
        <v>100</v>
      </c>
      <c r="X35" s="354"/>
      <c r="Y35" s="354">
        <v>85</v>
      </c>
      <c r="Z35" s="356"/>
      <c r="AA35" s="356">
        <v>230</v>
      </c>
      <c r="AB35" s="354"/>
      <c r="AC35" s="354">
        <v>45</v>
      </c>
    </row>
    <row r="36" spans="1:29" ht="14.25" customHeight="1" x14ac:dyDescent="0.3">
      <c r="A36" s="349">
        <v>46081</v>
      </c>
      <c r="B36" s="358">
        <f t="shared" si="2"/>
        <v>0.23</v>
      </c>
      <c r="C36" s="359" t="s">
        <v>521</v>
      </c>
      <c r="D36" s="353"/>
      <c r="E36" s="354"/>
      <c r="F36" s="356"/>
      <c r="G36" s="356">
        <v>0.23</v>
      </c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46070</v>
      </c>
      <c r="B37" s="358">
        <f t="shared" si="2"/>
        <v>-1920</v>
      </c>
      <c r="C37" s="359" t="s">
        <v>539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/>
      <c r="S37" s="356"/>
      <c r="T37" s="354">
        <v>1920</v>
      </c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46069</v>
      </c>
      <c r="B38" s="358">
        <f t="shared" si="2"/>
        <v>-243.8</v>
      </c>
      <c r="C38" s="359" t="s">
        <v>539</v>
      </c>
      <c r="D38" s="353"/>
      <c r="E38" s="354"/>
      <c r="F38" s="356"/>
      <c r="G38" s="356"/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>
        <v>243.8</v>
      </c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46068</v>
      </c>
      <c r="B39" s="358">
        <f t="shared" si="2"/>
        <v>63.46</v>
      </c>
      <c r="C39" s="359" t="s">
        <v>525</v>
      </c>
      <c r="D39" s="353"/>
      <c r="E39" s="354"/>
      <c r="F39" s="356"/>
      <c r="G39" s="356">
        <v>63.46</v>
      </c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46067</v>
      </c>
      <c r="B40" s="358">
        <f t="shared" si="2"/>
        <v>-1007.99</v>
      </c>
      <c r="C40" s="359" t="s">
        <v>540</v>
      </c>
      <c r="D40" s="353">
        <v>1007.99</v>
      </c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/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/>
      <c r="AC40" s="354"/>
    </row>
    <row r="41" spans="1:29" ht="14.25" customHeight="1" x14ac:dyDescent="0.3">
      <c r="A41" s="349">
        <v>46063</v>
      </c>
      <c r="B41" s="358">
        <f t="shared" si="2"/>
        <v>-1276.4000000000001</v>
      </c>
      <c r="C41" s="359" t="s">
        <v>541</v>
      </c>
      <c r="D41" s="353"/>
      <c r="E41" s="354"/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>
        <v>1276.4000000000001</v>
      </c>
      <c r="AA41" s="356"/>
      <c r="AB41" s="354"/>
      <c r="AC41" s="354"/>
    </row>
    <row r="42" spans="1:29" ht="14.25" customHeight="1" x14ac:dyDescent="0.3">
      <c r="A42" s="349">
        <v>46063</v>
      </c>
      <c r="B42" s="358">
        <f t="shared" si="2"/>
        <v>-955</v>
      </c>
      <c r="C42" s="359" t="s">
        <v>542</v>
      </c>
      <c r="D42" s="353"/>
      <c r="E42" s="354"/>
      <c r="F42" s="356"/>
      <c r="G42" s="356"/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>
        <v>955</v>
      </c>
      <c r="S42" s="356"/>
      <c r="T42" s="354"/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46063</v>
      </c>
      <c r="B43" s="358">
        <f t="shared" si="2"/>
        <v>59.19</v>
      </c>
      <c r="C43" s="359" t="s">
        <v>520</v>
      </c>
      <c r="D43" s="353"/>
      <c r="E43" s="354"/>
      <c r="F43" s="356"/>
      <c r="G43" s="356">
        <v>59.19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46061</v>
      </c>
      <c r="B44" s="358">
        <f t="shared" si="2"/>
        <v>-2203.44</v>
      </c>
      <c r="C44" s="359" t="s">
        <v>539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2203.44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46061</v>
      </c>
      <c r="B45" s="358">
        <f t="shared" si="2"/>
        <v>-831.92</v>
      </c>
      <c r="C45" s="359" t="s">
        <v>543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>
        <v>831.92</v>
      </c>
      <c r="S45" s="356"/>
      <c r="T45" s="354"/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46055</v>
      </c>
      <c r="B46" s="358">
        <f t="shared" si="2"/>
        <v>-900</v>
      </c>
      <c r="C46" s="359" t="s">
        <v>528</v>
      </c>
      <c r="D46" s="353"/>
      <c r="E46" s="354"/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>
        <v>900</v>
      </c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46053</v>
      </c>
      <c r="B47" s="358">
        <f t="shared" si="2"/>
        <v>3194.64</v>
      </c>
      <c r="C47" s="359" t="s">
        <v>470</v>
      </c>
      <c r="D47" s="353"/>
      <c r="E47" s="354">
        <v>3194.64</v>
      </c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46053</v>
      </c>
      <c r="B48" s="358">
        <f t="shared" si="2"/>
        <v>2000</v>
      </c>
      <c r="C48" s="359" t="s">
        <v>544</v>
      </c>
      <c r="D48" s="353"/>
      <c r="E48" s="354"/>
      <c r="F48" s="356"/>
      <c r="G48" s="356"/>
      <c r="H48" s="354"/>
      <c r="I48" s="354">
        <v>350</v>
      </c>
      <c r="J48" s="356"/>
      <c r="K48" s="356">
        <v>320</v>
      </c>
      <c r="L48" s="354"/>
      <c r="M48" s="354">
        <v>25</v>
      </c>
      <c r="N48" s="356"/>
      <c r="O48" s="356">
        <v>25</v>
      </c>
      <c r="P48" s="354"/>
      <c r="Q48" s="354">
        <v>45</v>
      </c>
      <c r="R48" s="356"/>
      <c r="S48" s="356">
        <v>400</v>
      </c>
      <c r="T48" s="354"/>
      <c r="U48" s="354">
        <v>375</v>
      </c>
      <c r="V48" s="356"/>
      <c r="W48" s="356">
        <v>100</v>
      </c>
      <c r="X48" s="354"/>
      <c r="Y48" s="354">
        <v>85</v>
      </c>
      <c r="Z48" s="356"/>
      <c r="AA48" s="356">
        <v>230</v>
      </c>
      <c r="AB48" s="354"/>
      <c r="AC48" s="354">
        <v>45</v>
      </c>
    </row>
    <row r="49" spans="1:29" ht="14.25" customHeight="1" x14ac:dyDescent="0.3">
      <c r="A49" s="349">
        <v>46053</v>
      </c>
      <c r="B49" s="358">
        <f t="shared" si="2"/>
        <v>0.38</v>
      </c>
      <c r="C49" s="359" t="s">
        <v>521</v>
      </c>
      <c r="D49" s="353"/>
      <c r="E49" s="354"/>
      <c r="F49" s="356"/>
      <c r="G49" s="356">
        <v>0.38</v>
      </c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46053</v>
      </c>
      <c r="B50" s="358">
        <f t="shared" si="2"/>
        <v>54.55</v>
      </c>
      <c r="C50" s="359" t="s">
        <v>525</v>
      </c>
      <c r="D50" s="353"/>
      <c r="E50" s="354"/>
      <c r="F50" s="356"/>
      <c r="G50" s="356">
        <v>54.55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46048</v>
      </c>
      <c r="B51" s="358">
        <f t="shared" si="2"/>
        <v>-583</v>
      </c>
      <c r="C51" s="359" t="s">
        <v>545</v>
      </c>
      <c r="D51" s="353">
        <v>583</v>
      </c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/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46044</v>
      </c>
      <c r="B52" s="358">
        <f t="shared" si="2"/>
        <v>-126.24</v>
      </c>
      <c r="C52" s="359" t="s">
        <v>316</v>
      </c>
      <c r="D52" s="353"/>
      <c r="E52" s="354"/>
      <c r="F52" s="356"/>
      <c r="G52" s="356"/>
      <c r="H52" s="354"/>
      <c r="I52" s="354"/>
      <c r="J52" s="356"/>
      <c r="K52" s="356"/>
      <c r="L52" s="354">
        <v>63.12</v>
      </c>
      <c r="M52" s="354"/>
      <c r="N52" s="356">
        <v>63.12</v>
      </c>
      <c r="O52" s="356"/>
      <c r="P52" s="354"/>
      <c r="Q52" s="354"/>
      <c r="R52" s="356"/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46043</v>
      </c>
      <c r="B53" s="358">
        <f t="shared" si="2"/>
        <v>-100</v>
      </c>
      <c r="C53" s="359" t="s">
        <v>546</v>
      </c>
      <c r="D53" s="353"/>
      <c r="E53" s="354"/>
      <c r="F53" s="356"/>
      <c r="G53" s="356"/>
      <c r="H53" s="354">
        <v>100</v>
      </c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/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46043</v>
      </c>
      <c r="B54" s="358">
        <f t="shared" si="2"/>
        <v>-2724</v>
      </c>
      <c r="C54" s="359" t="s">
        <v>547</v>
      </c>
      <c r="D54" s="353"/>
      <c r="E54" s="354"/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>
        <v>2724</v>
      </c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46038</v>
      </c>
      <c r="B55" s="358">
        <f t="shared" si="2"/>
        <v>55.69</v>
      </c>
      <c r="C55" s="359" t="s">
        <v>525</v>
      </c>
      <c r="D55" s="353"/>
      <c r="E55" s="354"/>
      <c r="F55" s="356"/>
      <c r="G55" s="356">
        <v>55.69</v>
      </c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46030</v>
      </c>
      <c r="B56" s="358">
        <f t="shared" si="2"/>
        <v>1049.3699999999999</v>
      </c>
      <c r="C56" s="351" t="s">
        <v>548</v>
      </c>
      <c r="D56" s="353"/>
      <c r="E56" s="354">
        <v>1049.3699999999999</v>
      </c>
      <c r="F56" s="356"/>
      <c r="G56" s="356"/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46027</v>
      </c>
      <c r="B57" s="358">
        <f t="shared" si="2"/>
        <v>-113.94</v>
      </c>
      <c r="C57" s="359" t="s">
        <v>549</v>
      </c>
      <c r="D57" s="353"/>
      <c r="E57" s="354"/>
      <c r="F57" s="356"/>
      <c r="G57" s="356"/>
      <c r="H57" s="354">
        <v>113.94</v>
      </c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46027</v>
      </c>
      <c r="B58" s="358">
        <f t="shared" si="2"/>
        <v>-622.1</v>
      </c>
      <c r="C58" s="359" t="s">
        <v>539</v>
      </c>
      <c r="D58" s="353"/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>
        <v>622.1</v>
      </c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44562</v>
      </c>
      <c r="B59" s="358">
        <f t="shared" si="2"/>
        <v>12240.49</v>
      </c>
      <c r="C59" s="359" t="s">
        <v>550</v>
      </c>
      <c r="D59" s="353"/>
      <c r="E59" s="354">
        <v>1710.49</v>
      </c>
      <c r="F59" s="356"/>
      <c r="G59" s="356">
        <v>500</v>
      </c>
      <c r="H59" s="354"/>
      <c r="I59" s="354">
        <v>2000</v>
      </c>
      <c r="J59" s="356"/>
      <c r="K59" s="356">
        <v>1000</v>
      </c>
      <c r="L59" s="354"/>
      <c r="M59" s="354">
        <v>65</v>
      </c>
      <c r="N59" s="356"/>
      <c r="O59" s="356">
        <v>65</v>
      </c>
      <c r="P59" s="354"/>
      <c r="Q59" s="354">
        <v>100</v>
      </c>
      <c r="R59" s="356"/>
      <c r="S59" s="356">
        <v>2000</v>
      </c>
      <c r="T59" s="354"/>
      <c r="U59" s="354">
        <v>2500</v>
      </c>
      <c r="V59" s="356"/>
      <c r="W59" s="356">
        <v>500</v>
      </c>
      <c r="X59" s="354"/>
      <c r="Y59" s="354">
        <v>200</v>
      </c>
      <c r="Z59" s="356"/>
      <c r="AA59" s="356">
        <v>1500</v>
      </c>
      <c r="AB59" s="354"/>
      <c r="AC59" s="354">
        <v>100</v>
      </c>
    </row>
    <row r="60" spans="1:29" ht="14.25" customHeight="1" x14ac:dyDescent="0.3"/>
    <row r="61" spans="1:29" ht="14.25" customHeight="1" x14ac:dyDescent="0.3"/>
    <row r="62" spans="1:29" ht="14.25" customHeight="1" x14ac:dyDescent="0.3"/>
    <row r="63" spans="1:29" ht="14.25" customHeight="1" x14ac:dyDescent="0.3"/>
    <row r="64" spans="1:2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551</v>
      </c>
      <c r="E2" s="25" t="s">
        <v>552</v>
      </c>
      <c r="M2" s="12"/>
      <c r="N2" s="122"/>
      <c r="O2" s="122"/>
      <c r="P2" s="122"/>
      <c r="Q2" s="122"/>
    </row>
    <row r="3" spans="1:17" ht="14.25" customHeight="1" x14ac:dyDescent="0.3">
      <c r="A3" s="92" t="s">
        <v>541</v>
      </c>
      <c r="B3" s="23">
        <v>2700</v>
      </c>
      <c r="C3" s="92" t="s">
        <v>553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554</v>
      </c>
      <c r="B4" s="23">
        <v>780</v>
      </c>
      <c r="C4" s="92" t="s">
        <v>553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555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431</v>
      </c>
      <c r="B6" s="23">
        <v>90</v>
      </c>
      <c r="C6" s="92" t="s">
        <v>556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557</v>
      </c>
      <c r="B7" s="23">
        <v>60</v>
      </c>
      <c r="C7" s="92" t="s">
        <v>558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559</v>
      </c>
      <c r="B11" s="23">
        <v>100</v>
      </c>
      <c r="C11" s="92" t="s">
        <v>558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560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561</v>
      </c>
      <c r="B16" s="23">
        <v>800</v>
      </c>
      <c r="C16" s="92" t="s">
        <v>558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562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563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workbookViewId="0">
      <pane ySplit="10" topLeftCell="A11" activePane="bottomLeft" state="frozen"/>
      <selection pane="bottomLeft" activeCell="B12" sqref="B1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564</v>
      </c>
      <c r="B1" s="361">
        <f>SUM(D1:D3)</f>
        <v>284749.59999999998</v>
      </c>
      <c r="C1" s="362" t="s">
        <v>565</v>
      </c>
      <c r="D1" s="363">
        <v>162500</v>
      </c>
      <c r="E1" s="364" t="s">
        <v>566</v>
      </c>
      <c r="F1" s="365" t="s">
        <v>567</v>
      </c>
      <c r="G1" s="365" t="s">
        <v>568</v>
      </c>
      <c r="H1" s="365" t="s">
        <v>569</v>
      </c>
      <c r="I1" s="361" t="s">
        <v>570</v>
      </c>
      <c r="J1" s="364" t="s">
        <v>571</v>
      </c>
      <c r="K1" s="365" t="s">
        <v>572</v>
      </c>
      <c r="L1" s="361" t="s">
        <v>254</v>
      </c>
      <c r="M1" s="555" t="s">
        <v>573</v>
      </c>
      <c r="N1" s="542"/>
      <c r="Q1" s="25"/>
      <c r="R1" s="25"/>
      <c r="S1" s="25"/>
    </row>
    <row r="2" spans="1:19" ht="14.4" x14ac:dyDescent="0.3">
      <c r="A2" s="366" t="s">
        <v>574</v>
      </c>
      <c r="B2" s="367">
        <v>0.43</v>
      </c>
      <c r="C2" s="368" t="s">
        <v>575</v>
      </c>
      <c r="D2" s="369">
        <v>104249.60000000001</v>
      </c>
      <c r="E2" s="370" t="s">
        <v>576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577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578</v>
      </c>
      <c r="N2" s="375">
        <f>'Combined Retirement'!N1</f>
        <v>0.2043592007550798</v>
      </c>
      <c r="Q2" s="25"/>
      <c r="R2" s="25"/>
      <c r="S2" s="25"/>
    </row>
    <row r="3" spans="1:19" ht="14.4" x14ac:dyDescent="0.3">
      <c r="A3" s="376" t="s">
        <v>579</v>
      </c>
      <c r="B3" s="377">
        <f>B1*(1+B2)</f>
        <v>407191.92799999996</v>
      </c>
      <c r="C3" s="378" t="s">
        <v>580</v>
      </c>
      <c r="D3" s="379">
        <v>18000</v>
      </c>
      <c r="E3" s="380" t="s">
        <v>581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582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583</v>
      </c>
      <c r="N3" s="384">
        <f>'Combined Retirement'!R1</f>
        <v>83213.416959999988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584</v>
      </c>
      <c r="C5" s="386" t="s">
        <v>585</v>
      </c>
      <c r="D5" s="386" t="s">
        <v>586</v>
      </c>
      <c r="E5" s="361" t="s">
        <v>587</v>
      </c>
      <c r="F5" s="387" t="s">
        <v>588</v>
      </c>
      <c r="G5" s="388" t="s">
        <v>589</v>
      </c>
      <c r="H5" s="23"/>
      <c r="I5" s="23"/>
      <c r="J5" s="23"/>
      <c r="K5" s="23"/>
      <c r="L5" s="23"/>
      <c r="M5" s="389" t="s">
        <v>590</v>
      </c>
      <c r="N5" s="365">
        <f>N11</f>
        <v>33932.660666666663</v>
      </c>
      <c r="O5" s="390">
        <f t="shared" ref="O5:O7" si="0">N5*12</f>
        <v>407191.92799999996</v>
      </c>
      <c r="P5" s="25"/>
      <c r="Q5" s="25"/>
      <c r="R5" s="25"/>
      <c r="S5" s="25"/>
    </row>
    <row r="6" spans="1:19" ht="14.4" x14ac:dyDescent="0.3">
      <c r="A6" s="366" t="s">
        <v>591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0</v>
      </c>
      <c r="F6" s="395" t="e">
        <f ca="1">'Isaac 401k'!D4</f>
        <v>#N/A</v>
      </c>
      <c r="G6" s="396" t="e">
        <f ca="1">(F6-B9)/365.25</f>
        <v>#N/A</v>
      </c>
      <c r="H6" s="23"/>
      <c r="I6" s="23"/>
      <c r="J6" s="555" t="s">
        <v>592</v>
      </c>
      <c r="K6" s="542"/>
      <c r="L6" s="23"/>
      <c r="M6" s="397" t="s">
        <v>593</v>
      </c>
      <c r="N6" s="373">
        <f>N3/12</f>
        <v>6934.4514133333323</v>
      </c>
      <c r="O6" s="398">
        <f t="shared" si="0"/>
        <v>83213.416959999988</v>
      </c>
      <c r="P6" s="25"/>
      <c r="Q6" s="25"/>
      <c r="R6" s="25"/>
      <c r="S6" s="25"/>
    </row>
    <row r="7" spans="1:19" ht="14.4" x14ac:dyDescent="0.3">
      <c r="A7" s="376" t="s">
        <v>594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0</v>
      </c>
      <c r="F7" s="403" t="e">
        <f ca="1">'Lorri 401b'!D4</f>
        <v>#N/A</v>
      </c>
      <c r="G7" s="404" t="e">
        <f ca="1">(F7-C9)/365.25</f>
        <v>#N/A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595</v>
      </c>
      <c r="N7" s="383">
        <f>N5-N6</f>
        <v>26998.209253333331</v>
      </c>
      <c r="O7" s="408">
        <f t="shared" si="0"/>
        <v>323978.51103999995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5139065.3903594818</v>
      </c>
      <c r="K9" s="25">
        <f t="shared" si="1"/>
        <v>8807967.2271666955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596</v>
      </c>
      <c r="C10" s="11" t="s">
        <v>597</v>
      </c>
      <c r="E10" s="25" t="s">
        <v>565</v>
      </c>
      <c r="F10" s="25" t="s">
        <v>577</v>
      </c>
      <c r="G10" s="25" t="s">
        <v>582</v>
      </c>
      <c r="H10" s="25" t="s">
        <v>598</v>
      </c>
      <c r="I10" s="25" t="s">
        <v>599</v>
      </c>
      <c r="J10" s="25" t="s">
        <v>600</v>
      </c>
      <c r="K10" s="25" t="s">
        <v>601</v>
      </c>
      <c r="L10" s="25"/>
      <c r="N10" s="25" t="s">
        <v>602</v>
      </c>
      <c r="O10" s="25" t="s">
        <v>603</v>
      </c>
      <c r="P10" s="25" t="s">
        <v>604</v>
      </c>
      <c r="Q10" s="25" t="s">
        <v>605</v>
      </c>
      <c r="R10" s="25" t="s">
        <v>606</v>
      </c>
      <c r="S10" s="25" t="s">
        <v>607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25967.835205236315</v>
      </c>
      <c r="K11" s="25">
        <f t="shared" ref="K11:K265" si="4">IF(C11&lt;59.5,0,IF(C11&lt;$B$7,0,P11*$K$7))</f>
        <v>0</v>
      </c>
      <c r="L11" s="25"/>
      <c r="N11" s="25">
        <f>'Combined Retirement'!$C$18/12</f>
        <v>33932.660666666663</v>
      </c>
      <c r="O11" s="25">
        <f t="shared" ref="O11:O265" si="5">SUM(E11:I11)</f>
        <v>7964.8254614303487</v>
      </c>
      <c r="P11" s="25">
        <f t="shared" ref="P11:P265" si="6">N11-O11</f>
        <v>25967.835205236315</v>
      </c>
      <c r="Q11" s="25">
        <f t="array" aca="1" ref="Q11" ca="1">INDEX('Isaac 401k'!L:L,MATCH('Retirement Calculator'!A11,'Isaac 401k'!N:N,0),0)</f>
        <v>3067285.715506338</v>
      </c>
      <c r="R11" s="25">
        <f t="array" aca="1" ref="R11" ca="1">INDEX('Lorri 401b'!L:L,MATCH('Retirement Calculator'!A11,'Lorri 401b'!N:N,0),0)</f>
        <v>3282337.2565779751</v>
      </c>
      <c r="S11" s="25">
        <f t="shared" ref="S11:S265" ca="1" si="7">SUM(Q11:R11)</f>
        <v>6349622.9720843136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25967.835205236315</v>
      </c>
      <c r="K12" s="25">
        <f t="shared" si="4"/>
        <v>0</v>
      </c>
      <c r="L12" s="25"/>
      <c r="N12" s="25">
        <f>'Combined Retirement'!$C$18/12</f>
        <v>33932.660666666663</v>
      </c>
      <c r="O12" s="25">
        <f t="shared" si="5"/>
        <v>7964.8254614303487</v>
      </c>
      <c r="P12" s="25">
        <f t="shared" si="6"/>
        <v>25967.835205236315</v>
      </c>
      <c r="Q12" s="25">
        <f t="array" aca="1" ref="Q12" ca="1">INDEX('Isaac 401k'!L:L,MATCH('Retirement Calculator'!A12,'Isaac 401k'!N:N,0),0)</f>
        <v>3053990.0381356897</v>
      </c>
      <c r="R12" s="25">
        <f t="array" aca="1" ref="R12" ca="1">INDEX('Lorri 401b'!L:L,MATCH('Retirement Calculator'!A12,'Lorri 401b'!N:N,0),0)</f>
        <v>3296013.6618137169</v>
      </c>
      <c r="S12" s="25">
        <f t="shared" ca="1" si="7"/>
        <v>6350003.6999494061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25967.835205236315</v>
      </c>
      <c r="K13" s="25">
        <f t="shared" si="4"/>
        <v>0</v>
      </c>
      <c r="L13" s="25"/>
      <c r="N13" s="25">
        <f>'Combined Retirement'!$C$18/12</f>
        <v>33932.660666666663</v>
      </c>
      <c r="O13" s="25">
        <f t="shared" si="5"/>
        <v>7964.8254614303487</v>
      </c>
      <c r="P13" s="25">
        <f t="shared" si="6"/>
        <v>25967.835205236315</v>
      </c>
      <c r="Q13" s="25">
        <f t="array" aca="1" ref="Q13" ca="1">INDEX('Isaac 401k'!L:L,MATCH('Retirement Calculator'!A13,'Isaac 401k'!N:N,0),0)</f>
        <v>3040638.9621093301</v>
      </c>
      <c r="R13" s="25">
        <f t="array" aca="1" ref="R13" ca="1">INDEX('Lorri 401b'!L:L,MATCH('Retirement Calculator'!A13,'Lorri 401b'!N:N,0),0)</f>
        <v>3309747.0520712738</v>
      </c>
      <c r="S13" s="25">
        <f t="shared" ca="1" si="7"/>
        <v>6350386.0141806044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25967.835205236315</v>
      </c>
      <c r="K14" s="25">
        <f t="shared" si="4"/>
        <v>0</v>
      </c>
      <c r="L14" s="25"/>
      <c r="N14" s="25">
        <f>'Combined Retirement'!$C$18/12</f>
        <v>33932.660666666663</v>
      </c>
      <c r="O14" s="25">
        <f t="shared" si="5"/>
        <v>7964.8254614303487</v>
      </c>
      <c r="P14" s="25">
        <f t="shared" si="6"/>
        <v>25967.835205236315</v>
      </c>
      <c r="Q14" s="25">
        <f t="array" aca="1" ref="Q14" ca="1">INDEX('Isaac 401k'!L:L,MATCH('Retirement Calculator'!A14,'Isaac 401k'!N:N,0),0)</f>
        <v>3027232.2565995273</v>
      </c>
      <c r="R14" s="25">
        <f t="array" aca="1" ref="R14" ca="1">INDEX('Lorri 401b'!L:L,MATCH('Retirement Calculator'!A14,'Lorri 401b'!N:N,0),0)</f>
        <v>3323537.6647882373</v>
      </c>
      <c r="S14" s="25">
        <f t="shared" ca="1" si="7"/>
        <v>6350769.9213877646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25967.835205236315</v>
      </c>
      <c r="K15" s="25">
        <f t="shared" si="4"/>
        <v>0</v>
      </c>
      <c r="L15" s="25"/>
      <c r="N15" s="25">
        <f>'Combined Retirement'!$C$18/12</f>
        <v>33932.660666666663</v>
      </c>
      <c r="O15" s="25">
        <f t="shared" si="5"/>
        <v>7964.8254614303487</v>
      </c>
      <c r="P15" s="25">
        <f t="shared" si="6"/>
        <v>25967.835205236315</v>
      </c>
      <c r="Q15" s="25">
        <f t="array" aca="1" ref="Q15" ca="1">INDEX('Isaac 401k'!L:L,MATCH('Retirement Calculator'!A15,'Isaac 401k'!N:N,0),0)</f>
        <v>3013769.6898167669</v>
      </c>
      <c r="R15" s="25">
        <f t="array" aca="1" ref="R15" ca="1">INDEX('Lorri 401b'!L:L,MATCH('Retirement Calculator'!A15,'Lorri 401b'!N:N,0),0)</f>
        <v>3337385.7383915219</v>
      </c>
      <c r="S15" s="25">
        <f t="shared" ca="1" si="7"/>
        <v>6351155.4282082887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25967.835205236315</v>
      </c>
      <c r="K16" s="25">
        <f t="shared" si="4"/>
        <v>0</v>
      </c>
      <c r="L16" s="25"/>
      <c r="N16" s="25">
        <f>'Combined Retirement'!$C$18/12</f>
        <v>33932.660666666663</v>
      </c>
      <c r="O16" s="25">
        <f t="shared" si="5"/>
        <v>7964.8254614303487</v>
      </c>
      <c r="P16" s="25">
        <f t="shared" si="6"/>
        <v>25967.835205236315</v>
      </c>
      <c r="Q16" s="25">
        <f t="array" aca="1" ref="Q16" ca="1">INDEX('Isaac 401k'!L:L,MATCH('Retirement Calculator'!A16,'Isaac 401k'!N:N,0),0)</f>
        <v>3000251.029005745</v>
      </c>
      <c r="R16" s="25">
        <f t="array" aca="1" ref="R16" ca="1">INDEX('Lorri 401b'!L:L,MATCH('Retirement Calculator'!A16,'Lorri 401b'!N:N,0),0)</f>
        <v>3351291.5123014865</v>
      </c>
      <c r="S16" s="25">
        <f t="shared" ca="1" si="7"/>
        <v>6351542.5413072314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25967.835205236315</v>
      </c>
      <c r="K17" s="25">
        <f t="shared" si="4"/>
        <v>0</v>
      </c>
      <c r="L17" s="25"/>
      <c r="N17" s="25">
        <f>'Combined Retirement'!$C$18/12</f>
        <v>33932.660666666663</v>
      </c>
      <c r="O17" s="25">
        <f t="shared" si="5"/>
        <v>7964.8254614303487</v>
      </c>
      <c r="P17" s="25">
        <f t="shared" si="6"/>
        <v>25967.835205236315</v>
      </c>
      <c r="Q17" s="25">
        <f t="array" aca="1" ref="Q17" ca="1">INDEX('Isaac 401k'!L:L,MATCH('Retirement Calculator'!A17,'Isaac 401k'!N:N,0),0)</f>
        <v>2986676.040441344</v>
      </c>
      <c r="R17" s="25">
        <f t="array" aca="1" ref="R17" ca="1">INDEX('Lorri 401b'!L:L,MATCH('Retirement Calculator'!A17,'Lorri 401b'!N:N,0),0)</f>
        <v>3365255.2269360758</v>
      </c>
      <c r="S17" s="25">
        <f t="shared" ca="1" si="7"/>
        <v>6351931.2673774194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25967.835205236315</v>
      </c>
      <c r="K18" s="25">
        <f t="shared" si="4"/>
        <v>0</v>
      </c>
      <c r="L18" s="25"/>
      <c r="N18" s="25">
        <f>'Combined Retirement'!$C$18/12</f>
        <v>33932.660666666663</v>
      </c>
      <c r="O18" s="25">
        <f t="shared" si="5"/>
        <v>7964.8254614303487</v>
      </c>
      <c r="P18" s="25">
        <f t="shared" si="6"/>
        <v>25967.835205236315</v>
      </c>
      <c r="Q18" s="25">
        <f t="array" aca="1" ref="Q18" ca="1">INDEX('Isaac 401k'!L:L,MATCH('Retirement Calculator'!A18,'Isaac 401k'!N:N,0),0)</f>
        <v>2973044.4894245914</v>
      </c>
      <c r="R18" s="25">
        <f t="array" aca="1" ref="R18" ca="1">INDEX('Lorri 401b'!L:L,MATCH('Retirement Calculator'!A18,'Lorri 401b'!N:N,0),0)</f>
        <v>3379277.123714976</v>
      </c>
      <c r="S18" s="25">
        <f t="shared" ca="1" si="7"/>
        <v>6352321.6131395679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25967.835205236315</v>
      </c>
      <c r="K19" s="25">
        <f t="shared" si="4"/>
        <v>0</v>
      </c>
      <c r="L19" s="25"/>
      <c r="N19" s="25">
        <f>'Combined Retirement'!$C$18/12</f>
        <v>33932.660666666663</v>
      </c>
      <c r="O19" s="25">
        <f t="shared" si="5"/>
        <v>7964.8254614303487</v>
      </c>
      <c r="P19" s="25">
        <f t="shared" si="6"/>
        <v>25967.835205236315</v>
      </c>
      <c r="Q19" s="25">
        <f t="array" aca="1" ref="Q19" ca="1">INDEX('Isaac 401k'!L:L,MATCH('Retirement Calculator'!A19,'Isaac 401k'!N:N,0),0)</f>
        <v>2959356.1402786025</v>
      </c>
      <c r="R19" s="25">
        <f t="array" aca="1" ref="R19" ca="1">INDEX('Lorri 401b'!L:L,MATCH('Retirement Calculator'!A19,'Lorri 401b'!N:N,0),0)</f>
        <v>3393357.4450637884</v>
      </c>
      <c r="S19" s="25">
        <f t="shared" ca="1" si="7"/>
        <v>6352713.5853423905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25967.835205236315</v>
      </c>
      <c r="K20" s="25">
        <f t="shared" si="4"/>
        <v>0</v>
      </c>
      <c r="L20" s="25"/>
      <c r="N20" s="25">
        <f>'Combined Retirement'!$C$18/12</f>
        <v>33932.660666666663</v>
      </c>
      <c r="O20" s="25">
        <f t="shared" si="5"/>
        <v>7964.8254614303487</v>
      </c>
      <c r="P20" s="25">
        <f t="shared" si="6"/>
        <v>25967.835205236315</v>
      </c>
      <c r="Q20" s="25">
        <f t="array" aca="1" ref="Q20" ca="1">INDEX('Isaac 401k'!L:L,MATCH('Retirement Calculator'!A20,'Isaac 401k'!N:N,0),0)</f>
        <v>2945610.7563445051</v>
      </c>
      <c r="R20" s="25">
        <f t="array" aca="1" ref="R20" ca="1">INDEX('Lorri 401b'!L:L,MATCH('Retirement Calculator'!A20,'Lorri 401b'!N:N,0),0)</f>
        <v>3407496.434418221</v>
      </c>
      <c r="S20" s="25">
        <f t="shared" ca="1" si="7"/>
        <v>6353107.1907627266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25967.835205236315</v>
      </c>
      <c r="K21" s="25">
        <f t="shared" si="4"/>
        <v>0</v>
      </c>
      <c r="L21" s="25"/>
      <c r="N21" s="25">
        <f>'Combined Retirement'!$C$18/12</f>
        <v>33932.660666666663</v>
      </c>
      <c r="O21" s="25">
        <f t="shared" si="5"/>
        <v>7964.8254614303487</v>
      </c>
      <c r="P21" s="25">
        <f t="shared" si="6"/>
        <v>25967.835205236315</v>
      </c>
      <c r="Q21" s="25">
        <f t="array" aca="1" ref="Q21" ca="1">INDEX('Isaac 401k'!L:L,MATCH('Retirement Calculator'!A21,'Isaac 401k'!N:N,0),0)</f>
        <v>2931808.0999773489</v>
      </c>
      <c r="R21" s="25">
        <f t="array" aca="1" ref="R21" ca="1">INDEX('Lorri 401b'!L:L,MATCH('Retirement Calculator'!A21,'Lorri 401b'!N:N,0),0)</f>
        <v>3421694.3362282971</v>
      </c>
      <c r="S21" s="25">
        <f t="shared" ca="1" si="7"/>
        <v>6353502.436205646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25967.835205236315</v>
      </c>
      <c r="K22" s="25">
        <f t="shared" si="4"/>
        <v>0</v>
      </c>
      <c r="L22" s="25"/>
      <c r="N22" s="25">
        <f>'Combined Retirement'!$C$18/12</f>
        <v>33932.660666666663</v>
      </c>
      <c r="O22" s="25">
        <f t="shared" si="5"/>
        <v>7964.8254614303487</v>
      </c>
      <c r="P22" s="25">
        <f t="shared" si="6"/>
        <v>25967.835205236315</v>
      </c>
      <c r="Q22" s="25">
        <f t="array" aca="1" ref="Q22" ca="1">INDEX('Isaac 401k'!L:L,MATCH('Retirement Calculator'!A22,'Isaac 401k'!N:N,0),0)</f>
        <v>2917947.9325419962</v>
      </c>
      <c r="R22" s="25">
        <f t="array" aca="1" ref="R22" ca="1">INDEX('Lorri 401b'!L:L,MATCH('Retirement Calculator'!A22,'Lorri 401b'!N:N,0),0)</f>
        <v>3435951.3959625815</v>
      </c>
      <c r="S22" s="25">
        <f t="shared" ca="1" si="7"/>
        <v>6353899.3285045773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25967.835205236315</v>
      </c>
      <c r="K23" s="25">
        <f t="shared" si="4"/>
        <v>0</v>
      </c>
      <c r="L23" s="25"/>
      <c r="N23" s="25">
        <f>'Combined Retirement'!$C$18/12</f>
        <v>33932.660666666663</v>
      </c>
      <c r="O23" s="25">
        <f t="shared" si="5"/>
        <v>7964.8254614303487</v>
      </c>
      <c r="P23" s="25">
        <f t="shared" si="6"/>
        <v>25967.835205236315</v>
      </c>
      <c r="Q23" s="25">
        <f t="array" aca="1" ref="Q23" ca="1">INDEX('Isaac 401k'!L:L,MATCH('Retirement Calculator'!A23,'Isaac 401k'!N:N,0),0)</f>
        <v>2904030.0144089963</v>
      </c>
      <c r="R23" s="25">
        <f t="array" aca="1" ref="R23" ca="1">INDEX('Lorri 401b'!L:L,MATCH('Retirement Calculator'!A23,'Lorri 401b'!N:N,0),0)</f>
        <v>3450267.8601124254</v>
      </c>
      <c r="S23" s="25">
        <f t="shared" ca="1" si="7"/>
        <v>6354297.8745214213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25967.835205236315</v>
      </c>
      <c r="K24" s="25">
        <f t="shared" si="4"/>
        <v>0</v>
      </c>
      <c r="L24" s="25"/>
      <c r="N24" s="25">
        <f>'Combined Retirement'!$C$18/12</f>
        <v>33932.660666666663</v>
      </c>
      <c r="O24" s="25">
        <f t="shared" si="5"/>
        <v>7964.8254614303487</v>
      </c>
      <c r="P24" s="25">
        <f t="shared" si="6"/>
        <v>25967.835205236315</v>
      </c>
      <c r="Q24" s="25">
        <f t="array" aca="1" ref="Q24" ca="1">INDEX('Isaac 401k'!L:L,MATCH('Retirement Calculator'!A24,'Isaac 401k'!N:N,0),0)</f>
        <v>2890054.104950442</v>
      </c>
      <c r="R24" s="25">
        <f t="array" aca="1" ref="R24" ca="1">INDEX('Lorri 401b'!L:L,MATCH('Retirement Calculator'!A24,'Lorri 401b'!N:N,0),0)</f>
        <v>3464643.9761962271</v>
      </c>
      <c r="S24" s="25">
        <f t="shared" ca="1" si="7"/>
        <v>6354698.0811466686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25967.835205236315</v>
      </c>
      <c r="K25" s="25">
        <f t="shared" si="4"/>
        <v>0</v>
      </c>
      <c r="L25" s="25"/>
      <c r="N25" s="25">
        <f>'Combined Retirement'!$C$18/12</f>
        <v>33932.660666666663</v>
      </c>
      <c r="O25" s="25">
        <f t="shared" si="5"/>
        <v>7964.8254614303487</v>
      </c>
      <c r="P25" s="25">
        <f t="shared" si="6"/>
        <v>25967.835205236315</v>
      </c>
      <c r="Q25" s="25">
        <f t="array" aca="1" ref="Q25" ca="1">INDEX('Isaac 401k'!L:L,MATCH('Retirement Calculator'!A25,'Isaac 401k'!N:N,0),0)</f>
        <v>2876019.9625358107</v>
      </c>
      <c r="R25" s="25">
        <f t="array" aca="1" ref="R25" ca="1">INDEX('Lorri 401b'!L:L,MATCH('Retirement Calculator'!A25,'Lorri 401b'!N:N,0),0)</f>
        <v>3479079.9927637116</v>
      </c>
      <c r="S25" s="25">
        <f t="shared" ca="1" si="7"/>
        <v>6355099.9552995227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25967.835205236315</v>
      </c>
      <c r="K26" s="25">
        <f t="shared" si="4"/>
        <v>0</v>
      </c>
      <c r="L26" s="25"/>
      <c r="N26" s="25">
        <f>'Combined Retirement'!$C$18/12</f>
        <v>33932.660666666663</v>
      </c>
      <c r="O26" s="25">
        <f t="shared" si="5"/>
        <v>7964.8254614303487</v>
      </c>
      <c r="P26" s="25">
        <f t="shared" si="6"/>
        <v>25967.835205236315</v>
      </c>
      <c r="Q26" s="25">
        <f t="array" aca="1" ref="Q26" ca="1">INDEX('Isaac 401k'!L:L,MATCH('Retirement Calculator'!A26,'Isaac 401k'!N:N,0),0)</f>
        <v>2861927.3445277847</v>
      </c>
      <c r="R26" s="25">
        <f t="array" aca="1" ref="R26" ca="1">INDEX('Lorri 401b'!L:L,MATCH('Retirement Calculator'!A26,'Lorri 401b'!N:N,0),0)</f>
        <v>3493576.159400227</v>
      </c>
      <c r="S26" s="25">
        <f t="shared" ca="1" si="7"/>
        <v>6355503.5039280113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25967.835205236315</v>
      </c>
      <c r="K27" s="25">
        <f t="shared" si="4"/>
        <v>0</v>
      </c>
      <c r="L27" s="25"/>
      <c r="N27" s="25">
        <f>'Combined Retirement'!$C$18/12</f>
        <v>33932.660666666663</v>
      </c>
      <c r="O27" s="25">
        <f t="shared" si="5"/>
        <v>7964.8254614303487</v>
      </c>
      <c r="P27" s="25">
        <f t="shared" si="6"/>
        <v>25967.835205236315</v>
      </c>
      <c r="Q27" s="25">
        <f t="array" aca="1" ref="Q27" ca="1">INDEX('Isaac 401k'!L:L,MATCH('Retirement Calculator'!A27,'Isaac 401k'!N:N,0),0)</f>
        <v>2847776.0072780587</v>
      </c>
      <c r="R27" s="25">
        <f t="array" aca="1" ref="R27" ca="1">INDEX('Lorri 401b'!L:L,MATCH('Retirement Calculator'!A27,'Lorri 401b'!N:N,0),0)</f>
        <v>3508132.7267310615</v>
      </c>
      <c r="S27" s="25">
        <f t="shared" ca="1" si="7"/>
        <v>6355908.7340091206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25967.835205236315</v>
      </c>
      <c r="K28" s="25">
        <f t="shared" si="4"/>
        <v>0</v>
      </c>
      <c r="L28" s="25"/>
      <c r="N28" s="25">
        <f>'Combined Retirement'!$C$18/12</f>
        <v>33932.660666666663</v>
      </c>
      <c r="O28" s="25">
        <f t="shared" si="5"/>
        <v>7964.8254614303487</v>
      </c>
      <c r="P28" s="25">
        <f t="shared" si="6"/>
        <v>25967.835205236315</v>
      </c>
      <c r="Q28" s="25">
        <f t="array" aca="1" ref="Q28" ca="1">INDEX('Isaac 401k'!L:L,MATCH('Retirement Calculator'!A28,'Isaac 401k'!N:N,0),0)</f>
        <v>2833565.7061231257</v>
      </c>
      <c r="R28" s="25">
        <f t="array" aca="1" ref="R28" ca="1">INDEX('Lorri 401b'!L:L,MATCH('Retirement Calculator'!A28,'Lorri 401b'!N:N,0),0)</f>
        <v>3522749.9464257741</v>
      </c>
      <c r="S28" s="25">
        <f t="shared" ca="1" si="7"/>
        <v>6356315.6525488999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25967.835205236315</v>
      </c>
      <c r="K29" s="25">
        <f t="shared" si="4"/>
        <v>0</v>
      </c>
      <c r="L29" s="25"/>
      <c r="N29" s="25">
        <f>'Combined Retirement'!$C$18/12</f>
        <v>33932.660666666663</v>
      </c>
      <c r="O29" s="25">
        <f t="shared" si="5"/>
        <v>7964.8254614303487</v>
      </c>
      <c r="P29" s="25">
        <f t="shared" si="6"/>
        <v>25967.835205236315</v>
      </c>
      <c r="Q29" s="25">
        <f t="array" aca="1" ref="Q29" ca="1">INDEX('Isaac 401k'!L:L,MATCH('Retirement Calculator'!A29,'Isaac 401k'!N:N,0),0)</f>
        <v>2819296.195380047</v>
      </c>
      <c r="R29" s="25">
        <f t="array" aca="1" ref="R29" ca="1">INDEX('Lorri 401b'!L:L,MATCH('Retirement Calculator'!A29,'Lorri 401b'!N:N,0),0)</f>
        <v>3537428.0712025482</v>
      </c>
      <c r="S29" s="25">
        <f t="shared" ca="1" si="7"/>
        <v>6356724.2665825952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25967.835205236315</v>
      </c>
      <c r="K30" s="25">
        <f t="shared" si="4"/>
        <v>0</v>
      </c>
      <c r="L30" s="25"/>
      <c r="N30" s="25">
        <f>'Combined Retirement'!$C$18/12</f>
        <v>33932.660666666663</v>
      </c>
      <c r="O30" s="25">
        <f t="shared" si="5"/>
        <v>7964.8254614303487</v>
      </c>
      <c r="P30" s="25">
        <f t="shared" si="6"/>
        <v>25967.835205236315</v>
      </c>
      <c r="Q30" s="25">
        <f t="array" aca="1" ref="Q30" ca="1">INDEX('Isaac 401k'!L:L,MATCH('Retirement Calculator'!A30,'Isaac 401k'!N:N,0),0)</f>
        <v>2804967.2283422058</v>
      </c>
      <c r="R30" s="25">
        <f t="array" aca="1" ref="R30" ca="1">INDEX('Lorri 401b'!L:L,MATCH('Retirement Calculator'!A30,'Lorri 401b'!N:N,0),0)</f>
        <v>3552167.3548325589</v>
      </c>
      <c r="S30" s="25">
        <f t="shared" ca="1" si="7"/>
        <v>6357134.5831747651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25967.835205236315</v>
      </c>
      <c r="K31" s="25">
        <f t="shared" si="4"/>
        <v>0</v>
      </c>
      <c r="L31" s="25"/>
      <c r="N31" s="25">
        <f>'Combined Retirement'!$C$18/12</f>
        <v>33932.660666666663</v>
      </c>
      <c r="O31" s="25">
        <f t="shared" si="5"/>
        <v>7964.8254614303487</v>
      </c>
      <c r="P31" s="25">
        <f t="shared" si="6"/>
        <v>25967.835205236315</v>
      </c>
      <c r="Q31" s="25">
        <f t="array" aca="1" ref="Q31" ca="1">INDEX('Isaac 401k'!L:L,MATCH('Retirement Calculator'!A31,'Isaac 401k'!N:N,0),0)</f>
        <v>2790578.5572750401</v>
      </c>
      <c r="R31" s="25">
        <f t="array" aca="1" ref="R31" ca="1">INDEX('Lorri 401b'!L:L,MATCH('Retirement Calculator'!A31,'Lorri 401b'!N:N,0),0)</f>
        <v>3566968.0521443612</v>
      </c>
      <c r="S31" s="25">
        <f t="shared" ca="1" si="7"/>
        <v>6357546.6094194017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25967.835205236315</v>
      </c>
      <c r="K32" s="25">
        <f t="shared" si="4"/>
        <v>0</v>
      </c>
      <c r="L32" s="25"/>
      <c r="N32" s="25">
        <f>'Combined Retirement'!$C$18/12</f>
        <v>33932.660666666663</v>
      </c>
      <c r="O32" s="25">
        <f t="shared" si="5"/>
        <v>7964.8254614303487</v>
      </c>
      <c r="P32" s="25">
        <f t="shared" si="6"/>
        <v>25967.835205236315</v>
      </c>
      <c r="Q32" s="25">
        <f t="array" aca="1" ref="Q32" ca="1">INDEX('Isaac 401k'!L:L,MATCH('Retirement Calculator'!A32,'Isaac 401k'!N:N,0),0)</f>
        <v>2776129.9334117612</v>
      </c>
      <c r="R32" s="25">
        <f t="array" aca="1" ref="R32" ca="1">INDEX('Lorri 401b'!L:L,MATCH('Retirement Calculator'!A32,'Lorri 401b'!N:N,0),0)</f>
        <v>3581830.4190282961</v>
      </c>
      <c r="S32" s="25">
        <f t="shared" ca="1" si="7"/>
        <v>6357960.3524400573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25967.835205236315</v>
      </c>
      <c r="K33" s="25">
        <f t="shared" si="4"/>
        <v>0</v>
      </c>
      <c r="L33" s="25"/>
      <c r="N33" s="25">
        <f>'Combined Retirement'!$C$18/12</f>
        <v>33932.660666666663</v>
      </c>
      <c r="O33" s="25">
        <f t="shared" si="5"/>
        <v>7964.8254614303487</v>
      </c>
      <c r="P33" s="25">
        <f t="shared" si="6"/>
        <v>25967.835205236315</v>
      </c>
      <c r="Q33" s="25">
        <f t="array" aca="1" ref="Q33" ca="1">INDEX('Isaac 401k'!L:L,MATCH('Retirement Calculator'!A33,'Isaac 401k'!N:N,0),0)</f>
        <v>2761621.1069490518</v>
      </c>
      <c r="R33" s="25">
        <f t="array" aca="1" ref="R33" ca="1">INDEX('Lorri 401b'!L:L,MATCH('Retirement Calculator'!A33,'Lorri 401b'!N:N,0),0)</f>
        <v>3596754.712440914</v>
      </c>
      <c r="S33" s="25">
        <f t="shared" ca="1" si="7"/>
        <v>6358375.8193899654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25967.835205236315</v>
      </c>
      <c r="K34" s="25">
        <f t="shared" si="4"/>
        <v>0</v>
      </c>
      <c r="L34" s="25"/>
      <c r="N34" s="25">
        <f>'Combined Retirement'!$C$18/12</f>
        <v>33932.660666666663</v>
      </c>
      <c r="O34" s="25">
        <f t="shared" si="5"/>
        <v>7964.8254614303487</v>
      </c>
      <c r="P34" s="25">
        <f t="shared" si="6"/>
        <v>25967.835205236315</v>
      </c>
      <c r="Q34" s="25">
        <f t="array" aca="1" ref="Q34" ca="1">INDEX('Isaac 401k'!L:L,MATCH('Retirement Calculator'!A34,'Isaac 401k'!N:N,0),0)</f>
        <v>2747051.8270427478</v>
      </c>
      <c r="R34" s="25">
        <f t="array" aca="1" ref="R34" ca="1">INDEX('Lorri 401b'!L:L,MATCH('Retirement Calculator'!A34,'Lorri 401b'!N:N,0),0)</f>
        <v>3611741.1904094177</v>
      </c>
      <c r="S34" s="25">
        <f t="shared" ca="1" si="7"/>
        <v>6358793.0174521655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25967.835205236315</v>
      </c>
      <c r="K35" s="25">
        <f t="shared" si="4"/>
        <v>0</v>
      </c>
      <c r="L35" s="25"/>
      <c r="N35" s="25">
        <f>'Combined Retirement'!$C$18/12</f>
        <v>33932.660666666663</v>
      </c>
      <c r="O35" s="25">
        <f t="shared" si="5"/>
        <v>7964.8254614303487</v>
      </c>
      <c r="P35" s="25">
        <f t="shared" si="6"/>
        <v>25967.835205236315</v>
      </c>
      <c r="Q35" s="25">
        <f t="array" aca="1" ref="Q35" ca="1">INDEX('Isaac 401k'!L:L,MATCH('Retirement Calculator'!A35,'Isaac 401k'!N:N,0),0)</f>
        <v>2732421.8418035009</v>
      </c>
      <c r="R35" s="25">
        <f t="array" aca="1" ref="R35" ca="1">INDEX('Lorri 401b'!L:L,MATCH('Retirement Calculator'!A35,'Lorri 401b'!N:N,0),0)</f>
        <v>3626790.1120361234</v>
      </c>
      <c r="S35" s="25">
        <f t="shared" ca="1" si="7"/>
        <v>6359211.9538396243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25967.835205236315</v>
      </c>
      <c r="K36" s="25">
        <f t="shared" si="4"/>
        <v>0</v>
      </c>
      <c r="L36" s="25"/>
      <c r="N36" s="25">
        <f>'Combined Retirement'!$C$18/12</f>
        <v>33932.660666666663</v>
      </c>
      <c r="O36" s="25">
        <f t="shared" si="5"/>
        <v>7964.8254614303487</v>
      </c>
      <c r="P36" s="25">
        <f t="shared" si="6"/>
        <v>25967.835205236315</v>
      </c>
      <c r="Q36" s="25">
        <f t="array" aca="1" ref="Q36" ca="1">INDEX('Isaac 401k'!L:L,MATCH('Retirement Calculator'!A36,'Isaac 401k'!N:N,0),0)</f>
        <v>2717730.8982924237</v>
      </c>
      <c r="R36" s="25">
        <f t="array" aca="1" ref="R36" ca="1">INDEX('Lorri 401b'!L:L,MATCH('Retirement Calculator'!A36,'Lorri 401b'!N:N,0),0)</f>
        <v>3641901.7375029405</v>
      </c>
      <c r="S36" s="25">
        <f t="shared" ca="1" si="7"/>
        <v>6359632.6357953642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25967.835205236315</v>
      </c>
      <c r="K37" s="25">
        <f t="shared" si="4"/>
        <v>0</v>
      </c>
      <c r="L37" s="25"/>
      <c r="N37" s="25">
        <f>'Combined Retirement'!$C$18/12</f>
        <v>33932.660666666663</v>
      </c>
      <c r="O37" s="25">
        <f t="shared" si="5"/>
        <v>7964.8254614303487</v>
      </c>
      <c r="P37" s="25">
        <f t="shared" si="6"/>
        <v>25967.835205236315</v>
      </c>
      <c r="Q37" s="25">
        <f t="array" aca="1" ref="Q37" ca="1">INDEX('Isaac 401k'!L:L,MATCH('Retirement Calculator'!A37,'Isaac 401k'!N:N,0),0)</f>
        <v>2702978.7425167174</v>
      </c>
      <c r="R37" s="25">
        <f t="array" aca="1" ref="R37" ca="1">INDEX('Lorri 401b'!L:L,MATCH('Retirement Calculator'!A37,'Lorri 401b'!N:N,0),0)</f>
        <v>3657076.3280758695</v>
      </c>
      <c r="S37" s="25">
        <f t="shared" ca="1" si="7"/>
        <v>6360055.0705925869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25967.835205236315</v>
      </c>
      <c r="K38" s="25">
        <f t="shared" si="4"/>
        <v>0</v>
      </c>
      <c r="L38" s="25"/>
      <c r="N38" s="25">
        <f>'Combined Retirement'!$C$18/12</f>
        <v>33932.660666666663</v>
      </c>
      <c r="O38" s="25">
        <f t="shared" si="5"/>
        <v>7964.8254614303487</v>
      </c>
      <c r="P38" s="25">
        <f t="shared" si="6"/>
        <v>25967.835205236315</v>
      </c>
      <c r="Q38" s="25">
        <f t="array" aca="1" ref="Q38" ca="1">INDEX('Isaac 401k'!L:L,MATCH('Retirement Calculator'!A38,'Isaac 401k'!N:N,0),0)</f>
        <v>2688165.1194252786</v>
      </c>
      <c r="R38" s="25">
        <f t="array" aca="1" ref="R38" ca="1">INDEX('Lorri 401b'!L:L,MATCH('Retirement Calculator'!A38,'Lorri 401b'!N:N,0),0)</f>
        <v>3672314.1461095191</v>
      </c>
      <c r="S38" s="25">
        <f t="shared" ca="1" si="7"/>
        <v>6360479.2655347977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25967.835205236315</v>
      </c>
      <c r="K39" s="25">
        <f t="shared" si="4"/>
        <v>0</v>
      </c>
      <c r="L39" s="25"/>
      <c r="N39" s="25">
        <f>'Combined Retirement'!$C$18/12</f>
        <v>33932.660666666663</v>
      </c>
      <c r="O39" s="25">
        <f t="shared" si="5"/>
        <v>7964.8254614303487</v>
      </c>
      <c r="P39" s="25">
        <f t="shared" si="6"/>
        <v>25967.835205236315</v>
      </c>
      <c r="Q39" s="25">
        <f t="array" aca="1" ref="Q39" ca="1">INDEX('Isaac 401k'!L:L,MATCH('Retirement Calculator'!A39,'Isaac 401k'!N:N,0),0)</f>
        <v>2673289.7729042922</v>
      </c>
      <c r="R39" s="25">
        <f t="array" aca="1" ref="R39" ca="1">INDEX('Lorri 401b'!L:L,MATCH('Retirement Calculator'!A39,'Lorri 401b'!N:N,0),0)</f>
        <v>3687615.4550516419</v>
      </c>
      <c r="S39" s="25">
        <f t="shared" ca="1" si="7"/>
        <v>6360905.2279559337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25967.835205236315</v>
      </c>
      <c r="K40" s="25">
        <f t="shared" si="4"/>
        <v>0</v>
      </c>
      <c r="L40" s="25"/>
      <c r="N40" s="25">
        <f>'Combined Retirement'!$C$18/12</f>
        <v>33932.660666666663</v>
      </c>
      <c r="O40" s="25">
        <f t="shared" si="5"/>
        <v>7964.8254614303487</v>
      </c>
      <c r="P40" s="25">
        <f t="shared" si="6"/>
        <v>25967.835205236315</v>
      </c>
      <c r="Q40" s="25">
        <f t="array" aca="1" ref="Q40" ca="1">INDEX('Isaac 401k'!L:L,MATCH('Retirement Calculator'!A40,'Isaac 401k'!N:N,0),0)</f>
        <v>2658352.445772802</v>
      </c>
      <c r="R40" s="25">
        <f t="array" aca="1" ref="R40" ca="1">INDEX('Lorri 401b'!L:L,MATCH('Retirement Calculator'!A40,'Lorri 401b'!N:N,0),0)</f>
        <v>3702980.5194476903</v>
      </c>
      <c r="S40" s="25">
        <f t="shared" ca="1" si="7"/>
        <v>6361332.9652204923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25967.835205236315</v>
      </c>
      <c r="K41" s="25">
        <f t="shared" si="4"/>
        <v>0</v>
      </c>
      <c r="L41" s="25"/>
      <c r="N41" s="25">
        <f>'Combined Retirement'!$C$18/12</f>
        <v>33932.660666666663</v>
      </c>
      <c r="O41" s="25">
        <f t="shared" si="5"/>
        <v>7964.8254614303487</v>
      </c>
      <c r="P41" s="25">
        <f t="shared" si="6"/>
        <v>25967.835205236315</v>
      </c>
      <c r="Q41" s="25">
        <f t="array" aca="1" ref="Q41" ca="1">INDEX('Isaac 401k'!L:L,MATCH('Retirement Calculator'!A41,'Isaac 401k'!N:N,0),0)</f>
        <v>2643352.8797782636</v>
      </c>
      <c r="R41" s="25">
        <f t="array" aca="1" ref="R41" ca="1">INDEX('Lorri 401b'!L:L,MATCH('Retirement Calculator'!A41,'Lorri 401b'!N:N,0),0)</f>
        <v>3718409.6049453891</v>
      </c>
      <c r="S41" s="25">
        <f t="shared" ca="1" si="7"/>
        <v>6361762.4847236527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25967.835205236315</v>
      </c>
      <c r="K42" s="25">
        <f t="shared" si="4"/>
        <v>0</v>
      </c>
      <c r="L42" s="25"/>
      <c r="N42" s="25">
        <f>'Combined Retirement'!$C$18/12</f>
        <v>33932.660666666663</v>
      </c>
      <c r="O42" s="25">
        <f t="shared" si="5"/>
        <v>7964.8254614303487</v>
      </c>
      <c r="P42" s="25">
        <f t="shared" si="6"/>
        <v>25967.835205236315</v>
      </c>
      <c r="Q42" s="25">
        <f t="array" aca="1" ref="Q42" ca="1">INDEX('Isaac 401k'!L:L,MATCH('Retirement Calculator'!A42,'Isaac 401k'!N:N,0),0)</f>
        <v>2628290.8155920813</v>
      </c>
      <c r="R42" s="25">
        <f t="array" aca="1" ref="R42" ca="1">INDEX('Lorri 401b'!L:L,MATCH('Retirement Calculator'!A42,'Lorri 401b'!N:N,0),0)</f>
        <v>3733902.9782993281</v>
      </c>
      <c r="S42" s="25">
        <f t="shared" ca="1" si="7"/>
        <v>6362193.7938914094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25967.835205236315</v>
      </c>
      <c r="K43" s="25">
        <f t="shared" si="4"/>
        <v>0</v>
      </c>
      <c r="L43" s="25"/>
      <c r="N43" s="25">
        <f>'Combined Retirement'!$C$18/12</f>
        <v>33932.660666666663</v>
      </c>
      <c r="O43" s="25">
        <f t="shared" si="5"/>
        <v>7964.8254614303487</v>
      </c>
      <c r="P43" s="25">
        <f t="shared" si="6"/>
        <v>25967.835205236315</v>
      </c>
      <c r="Q43" s="25">
        <f t="array" aca="1" ref="Q43" ca="1">INDEX('Isaac 401k'!L:L,MATCH('Retirement Calculator'!A43,'Isaac 401k'!N:N,0),0)</f>
        <v>2613165.9928051233</v>
      </c>
      <c r="R43" s="25">
        <f t="array" aca="1" ref="R43" ca="1">INDEX('Lorri 401b'!L:L,MATCH('Retirement Calculator'!A43,'Lorri 401b'!N:N,0),0)</f>
        <v>3749460.9073755755</v>
      </c>
      <c r="S43" s="25">
        <f t="shared" ca="1" si="7"/>
        <v>6362626.9001806993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25967.835205236315</v>
      </c>
      <c r="K44" s="25">
        <f t="shared" si="4"/>
        <v>0</v>
      </c>
      <c r="L44" s="25"/>
      <c r="N44" s="25">
        <f>'Combined Retirement'!$C$18/12</f>
        <v>33932.660666666663</v>
      </c>
      <c r="O44" s="25">
        <f t="shared" si="5"/>
        <v>7964.8254614303487</v>
      </c>
      <c r="P44" s="25">
        <f t="shared" si="6"/>
        <v>25967.835205236315</v>
      </c>
      <c r="Q44" s="25">
        <f t="array" aca="1" ref="Q44" ca="1">INDEX('Isaac 401k'!L:L,MATCH('Retirement Calculator'!A44,'Isaac 401k'!N:N,0),0)</f>
        <v>2597978.1499232198</v>
      </c>
      <c r="R44" s="25">
        <f t="array" aca="1" ref="R44" ca="1">INDEX('Lorri 401b'!L:L,MATCH('Retirement Calculator'!A44,'Lorri 401b'!N:N,0),0)</f>
        <v>3765083.661156307</v>
      </c>
      <c r="S44" s="25">
        <f t="shared" ca="1" si="7"/>
        <v>6363061.8110795263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25967.835205236315</v>
      </c>
      <c r="K45" s="25">
        <f t="shared" si="4"/>
        <v>0</v>
      </c>
      <c r="L45" s="25"/>
      <c r="N45" s="25">
        <f>'Combined Retirement'!$C$18/12</f>
        <v>33932.660666666663</v>
      </c>
      <c r="O45" s="25">
        <f t="shared" si="5"/>
        <v>7964.8254614303487</v>
      </c>
      <c r="P45" s="25">
        <f t="shared" si="6"/>
        <v>25967.835205236315</v>
      </c>
      <c r="Q45" s="25">
        <f t="array" aca="1" ref="Q45" ca="1">INDEX('Isaac 401k'!L:L,MATCH('Retirement Calculator'!A45,'Isaac 401k'!N:N,0),0)</f>
        <v>2582727.0243626419</v>
      </c>
      <c r="R45" s="25">
        <f t="array" aca="1" ref="R45" ca="1">INDEX('Lorri 401b'!L:L,MATCH('Retirement Calculator'!A45,'Lorri 401b'!N:N,0),0)</f>
        <v>3780771.5097444584</v>
      </c>
      <c r="S45" s="25">
        <f t="shared" ca="1" si="7"/>
        <v>6363498.5341071002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25967.835205236315</v>
      </c>
      <c r="K46" s="25">
        <f t="shared" si="4"/>
        <v>0</v>
      </c>
      <c r="L46" s="25"/>
      <c r="N46" s="25">
        <f>'Combined Retirement'!$C$18/12</f>
        <v>33932.660666666663</v>
      </c>
      <c r="O46" s="25">
        <f t="shared" si="5"/>
        <v>7964.8254614303487</v>
      </c>
      <c r="P46" s="25">
        <f t="shared" si="6"/>
        <v>25967.835205236315</v>
      </c>
      <c r="Q46" s="25">
        <f t="array" aca="1" ref="Q46" ca="1">INDEX('Isaac 401k'!L:L,MATCH('Retirement Calculator'!A46,'Isaac 401k'!N:N,0),0)</f>
        <v>2567412.3524455614</v>
      </c>
      <c r="R46" s="25">
        <f t="array" aca="1" ref="R46" ca="1">INDEX('Lorri 401b'!L:L,MATCH('Retirement Calculator'!A46,'Lorri 401b'!N:N,0),0)</f>
        <v>3796524.7243683934</v>
      </c>
      <c r="S46" s="25">
        <f t="shared" ca="1" si="7"/>
        <v>6363937.0768139549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25967.835205236315</v>
      </c>
      <c r="K47" s="25">
        <f t="shared" si="4"/>
        <v>0</v>
      </c>
      <c r="L47" s="25"/>
      <c r="N47" s="25">
        <f>'Combined Retirement'!$C$18/12</f>
        <v>33932.660666666663</v>
      </c>
      <c r="O47" s="25">
        <f t="shared" si="5"/>
        <v>7964.8254614303487</v>
      </c>
      <c r="P47" s="25">
        <f t="shared" si="6"/>
        <v>25967.835205236315</v>
      </c>
      <c r="Q47" s="25">
        <f t="array" aca="1" ref="Q47" ca="1">INDEX('Isaac 401k'!L:L,MATCH('Retirement Calculator'!A47,'Isaac 401k'!N:N,0),0)</f>
        <v>2552033.8693954931</v>
      </c>
      <c r="R47" s="25">
        <f t="array" aca="1" ref="R47" ca="1">INDEX('Lorri 401b'!L:L,MATCH('Retirement Calculator'!A47,'Lorri 401b'!N:N,0),0)</f>
        <v>3812343.5773865948</v>
      </c>
      <c r="S47" s="25">
        <f t="shared" ca="1" si="7"/>
        <v>6364377.4467820879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25967.835205236315</v>
      </c>
      <c r="K48" s="25">
        <f t="shared" si="4"/>
        <v>0</v>
      </c>
      <c r="L48" s="25"/>
      <c r="N48" s="25">
        <f>'Combined Retirement'!$C$18/12</f>
        <v>33932.660666666663</v>
      </c>
      <c r="O48" s="25">
        <f t="shared" si="5"/>
        <v>7964.8254614303487</v>
      </c>
      <c r="P48" s="25">
        <f t="shared" si="6"/>
        <v>25967.835205236315</v>
      </c>
      <c r="Q48" s="25">
        <f t="array" aca="1" ref="Q48" ca="1">INDEX('Isaac 401k'!L:L,MATCH('Retirement Calculator'!A48,'Isaac 401k'!N:N,0),0)</f>
        <v>2536591.3093327158</v>
      </c>
      <c r="R48" s="25">
        <f t="array" aca="1" ref="R48" ca="1">INDEX('Lorri 401b'!L:L,MATCH('Retirement Calculator'!A48,'Lorri 401b'!N:N,0),0)</f>
        <v>3828228.3422923721</v>
      </c>
      <c r="S48" s="25">
        <f t="shared" ca="1" si="7"/>
        <v>6364819.6516250875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25967.835205236315</v>
      </c>
      <c r="K49" s="25">
        <f t="shared" si="4"/>
        <v>0</v>
      </c>
      <c r="L49" s="25"/>
      <c r="N49" s="25">
        <f>'Combined Retirement'!$C$18/12</f>
        <v>33932.660666666663</v>
      </c>
      <c r="O49" s="25">
        <f t="shared" si="5"/>
        <v>7964.8254614303487</v>
      </c>
      <c r="P49" s="25">
        <f t="shared" si="6"/>
        <v>25967.835205236315</v>
      </c>
      <c r="Q49" s="25">
        <f t="array" aca="1" ref="Q49" ca="1">INDEX('Isaac 401k'!L:L,MATCH('Retirement Calculator'!A49,'Isaac 401k'!N:N,0),0)</f>
        <v>2521084.4052696773</v>
      </c>
      <c r="R49" s="25">
        <f t="array" aca="1" ref="R49" ca="1">INDEX('Lorri 401b'!L:L,MATCH('Retirement Calculator'!A49,'Lorri 401b'!N:N,0),0)</f>
        <v>3844179.2937185904</v>
      </c>
      <c r="S49" s="25">
        <f t="shared" ca="1" si="7"/>
        <v>6365263.6989882682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25967.835205236315</v>
      </c>
      <c r="K50" s="25">
        <f t="shared" si="4"/>
        <v>0</v>
      </c>
      <c r="L50" s="25"/>
      <c r="N50" s="25">
        <f>'Combined Retirement'!$C$18/12</f>
        <v>33932.660666666663</v>
      </c>
      <c r="O50" s="25">
        <f t="shared" si="5"/>
        <v>7964.8254614303487</v>
      </c>
      <c r="P50" s="25">
        <f t="shared" si="6"/>
        <v>25967.835205236315</v>
      </c>
      <c r="Q50" s="25">
        <f t="array" aca="1" ref="Q50" ca="1">INDEX('Isaac 401k'!L:L,MATCH('Retirement Calculator'!A50,'Isaac 401k'!N:N,0),0)</f>
        <v>2505512.8891063761</v>
      </c>
      <c r="R50" s="25">
        <f t="array" aca="1" ref="R50" ca="1">INDEX('Lorri 401b'!L:L,MATCH('Retirement Calculator'!A50,'Lorri 401b'!N:N,0),0)</f>
        <v>3860196.7074424177</v>
      </c>
      <c r="S50" s="25">
        <f t="shared" ca="1" si="7"/>
        <v>6365709.5965487938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25967.835205236315</v>
      </c>
      <c r="K51" s="25">
        <f t="shared" si="4"/>
        <v>0</v>
      </c>
      <c r="L51" s="25"/>
      <c r="N51" s="25">
        <f>'Combined Retirement'!$C$18/12</f>
        <v>33932.660666666663</v>
      </c>
      <c r="O51" s="25">
        <f t="shared" si="5"/>
        <v>7964.8254614303487</v>
      </c>
      <c r="P51" s="25">
        <f t="shared" si="6"/>
        <v>25967.835205236315</v>
      </c>
      <c r="Q51" s="25">
        <f t="array" aca="1" ref="Q51" ca="1">INDEX('Isaac 401k'!L:L,MATCH('Retirement Calculator'!A51,'Isaac 401k'!N:N,0),0)</f>
        <v>2489876.4916257276</v>
      </c>
      <c r="R51" s="25">
        <f t="array" aca="1" ref="R51" ca="1">INDEX('Lorri 401b'!L:L,MATCH('Retirement Calculator'!A51,'Lorri 401b'!N:N,0),0)</f>
        <v>3876280.8603900946</v>
      </c>
      <c r="S51" s="25">
        <f t="shared" ca="1" si="7"/>
        <v>6366157.3520158222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25967.835205236315</v>
      </c>
      <c r="K52" s="25">
        <f t="shared" si="4"/>
        <v>0</v>
      </c>
      <c r="L52" s="25"/>
      <c r="N52" s="25">
        <f>'Combined Retirement'!$C$18/12</f>
        <v>33932.660666666663</v>
      </c>
      <c r="O52" s="25">
        <f t="shared" si="5"/>
        <v>7964.8254614303487</v>
      </c>
      <c r="P52" s="25">
        <f t="shared" si="6"/>
        <v>25967.835205236315</v>
      </c>
      <c r="Q52" s="25">
        <f t="array" aca="1" ref="Q52" ca="1">INDEX('Isaac 401k'!L:L,MATCH('Retirement Calculator'!A52,'Isaac 401k'!N:N,0),0)</f>
        <v>2474174.9424889097</v>
      </c>
      <c r="R52" s="25">
        <f t="array" aca="1" ref="R52" ca="1">INDEX('Lorri 401b'!L:L,MATCH('Retirement Calculator'!A52,'Lorri 401b'!N:N,0),0)</f>
        <v>3892432.0306417202</v>
      </c>
      <c r="S52" s="25">
        <f t="shared" ca="1" si="7"/>
        <v>6366606.9731306303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25344.835205236312</v>
      </c>
      <c r="K53" s="25">
        <f t="shared" si="4"/>
        <v>0</v>
      </c>
      <c r="L53" s="25"/>
      <c r="N53" s="25">
        <f>'Combined Retirement'!$C$18/12</f>
        <v>33932.660666666663</v>
      </c>
      <c r="O53" s="25">
        <f t="shared" si="5"/>
        <v>8587.8254614303496</v>
      </c>
      <c r="P53" s="25">
        <f t="shared" si="6"/>
        <v>25344.835205236312</v>
      </c>
      <c r="Q53" s="25">
        <f t="array" aca="1" ref="Q53" ca="1">INDEX('Isaac 401k'!L:L,MATCH('Retirement Calculator'!A53,'Isaac 401k'!N:N,0),0)</f>
        <v>2459033.566064022</v>
      </c>
      <c r="R53" s="25">
        <f t="array" aca="1" ref="R53" ca="1">INDEX('Lorri 401b'!L:L,MATCH('Retirement Calculator'!A53,'Lorri 401b'!N:N,0),0)</f>
        <v>3908650.4974360606</v>
      </c>
      <c r="S53" s="25">
        <f t="shared" ca="1" si="7"/>
        <v>6367684.0635000821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25344.835205236312</v>
      </c>
      <c r="K54" s="25">
        <f t="shared" si="4"/>
        <v>0</v>
      </c>
      <c r="L54" s="25"/>
      <c r="N54" s="25">
        <f>'Combined Retirement'!$C$18/12</f>
        <v>33932.660666666663</v>
      </c>
      <c r="O54" s="25">
        <f t="shared" si="5"/>
        <v>8587.8254614303496</v>
      </c>
      <c r="P54" s="25">
        <f t="shared" si="6"/>
        <v>25344.835205236312</v>
      </c>
      <c r="Q54" s="25">
        <f t="array" aca="1" ref="Q54" ca="1">INDEX('Isaac 401k'!L:L,MATCH('Retirement Calculator'!A54,'Isaac 401k'!N:N,0),0)</f>
        <v>2443829.1005706973</v>
      </c>
      <c r="R54" s="25">
        <f t="array" aca="1" ref="R54" ca="1">INDEX('Lorri 401b'!L:L,MATCH('Retirement Calculator'!A54,'Lorri 401b'!N:N,0),0)</f>
        <v>3924936.5411753776</v>
      </c>
      <c r="S54" s="25">
        <f t="shared" ca="1" si="7"/>
        <v>6368765.6417460749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25344.835205236312</v>
      </c>
      <c r="K55" s="25">
        <f t="shared" si="4"/>
        <v>0</v>
      </c>
      <c r="L55" s="25"/>
      <c r="N55" s="25">
        <f>'Combined Retirement'!$C$18/12</f>
        <v>33932.660666666663</v>
      </c>
      <c r="O55" s="25">
        <f t="shared" si="5"/>
        <v>8587.8254614303496</v>
      </c>
      <c r="P55" s="25">
        <f t="shared" si="6"/>
        <v>25344.835205236312</v>
      </c>
      <c r="Q55" s="25">
        <f t="array" aca="1" ref="Q55" ca="1">INDEX('Isaac 401k'!L:L,MATCH('Retirement Calculator'!A55,'Isaac 401k'!N:N,0),0)</f>
        <v>2428561.2831378169</v>
      </c>
      <c r="R55" s="25">
        <f t="array" aca="1" ref="R55" ca="1">INDEX('Lorri 401b'!L:L,MATCH('Retirement Calculator'!A55,'Lorri 401b'!N:N,0),0)</f>
        <v>3941290.4434302752</v>
      </c>
      <c r="S55" s="25">
        <f t="shared" ca="1" si="7"/>
        <v>6369851.7265680917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25344.835205236312</v>
      </c>
      <c r="K56" s="25">
        <f t="shared" si="4"/>
        <v>0</v>
      </c>
      <c r="L56" s="25"/>
      <c r="N56" s="25">
        <f>'Combined Retirement'!$C$18/12</f>
        <v>33932.660666666663</v>
      </c>
      <c r="O56" s="25">
        <f t="shared" si="5"/>
        <v>8587.8254614303496</v>
      </c>
      <c r="P56" s="25">
        <f t="shared" si="6"/>
        <v>25344.835205236312</v>
      </c>
      <c r="Q56" s="25">
        <f t="array" aca="1" ref="Q56" ca="1">INDEX('Isaac 401k'!L:L,MATCH('Retirement Calculator'!A56,'Isaac 401k'!N:N,0),0)</f>
        <v>2413229.8497989662</v>
      </c>
      <c r="R56" s="25">
        <f t="array" aca="1" ref="R56" ca="1">INDEX('Lorri 401b'!L:L,MATCH('Retirement Calculator'!A56,'Lorri 401b'!N:N,0),0)</f>
        <v>3957712.4869445679</v>
      </c>
      <c r="S56" s="25">
        <f t="shared" ca="1" si="7"/>
        <v>6370942.3367435336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25344.835205236312</v>
      </c>
      <c r="K57" s="25">
        <f t="shared" si="4"/>
        <v>0</v>
      </c>
      <c r="L57" s="25"/>
      <c r="N57" s="25">
        <f>'Combined Retirement'!$C$18/12</f>
        <v>33932.660666666663</v>
      </c>
      <c r="O57" s="25">
        <f t="shared" si="5"/>
        <v>8587.8254614303496</v>
      </c>
      <c r="P57" s="25">
        <f t="shared" si="6"/>
        <v>25344.835205236312</v>
      </c>
      <c r="Q57" s="25">
        <f t="array" aca="1" ref="Q57" ca="1">INDEX('Isaac 401k'!L:L,MATCH('Retirement Calculator'!A57,'Isaac 401k'!N:N,0),0)</f>
        <v>2397834.5354878702</v>
      </c>
      <c r="R57" s="25">
        <f t="array" aca="1" ref="R57" ca="1">INDEX('Lorri 401b'!L:L,MATCH('Retirement Calculator'!A57,'Lorri 401b'!N:N,0),0)</f>
        <v>3974202.9556401703</v>
      </c>
      <c r="S57" s="25">
        <f t="shared" ca="1" si="7"/>
        <v>6372037.4911280405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25344.835205236312</v>
      </c>
      <c r="K58" s="25">
        <f t="shared" si="4"/>
        <v>0</v>
      </c>
      <c r="L58" s="25"/>
      <c r="N58" s="25">
        <f>'Combined Retirement'!$C$18/12</f>
        <v>33932.660666666663</v>
      </c>
      <c r="O58" s="25">
        <f t="shared" si="5"/>
        <v>8587.8254614303496</v>
      </c>
      <c r="P58" s="25">
        <f t="shared" si="6"/>
        <v>25344.835205236312</v>
      </c>
      <c r="Q58" s="25">
        <f t="array" aca="1" ref="Q58" ca="1">INDEX('Isaac 401k'!L:L,MATCH('Retirement Calculator'!A58,'Isaac 401k'!N:N,0),0)</f>
        <v>2382375.0740338112</v>
      </c>
      <c r="R58" s="25">
        <f t="array" aca="1" ref="R58" ca="1">INDEX('Lorri 401b'!L:L,MATCH('Retirement Calculator'!A58,'Lorri 401b'!N:N,0),0)</f>
        <v>3990762.1346220043</v>
      </c>
      <c r="S58" s="25">
        <f t="shared" ca="1" si="7"/>
        <v>6373137.2086558156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25344.835205236312</v>
      </c>
      <c r="K59" s="25">
        <f t="shared" si="4"/>
        <v>0</v>
      </c>
      <c r="L59" s="25"/>
      <c r="N59" s="25">
        <f>'Combined Retirement'!$C$18/12</f>
        <v>33932.660666666663</v>
      </c>
      <c r="O59" s="25">
        <f t="shared" si="5"/>
        <v>8587.8254614303496</v>
      </c>
      <c r="P59" s="25">
        <f t="shared" si="6"/>
        <v>25344.835205236312</v>
      </c>
      <c r="Q59" s="25">
        <f t="array" aca="1" ref="Q59" ca="1">INDEX('Isaac 401k'!L:L,MATCH('Retirement Calculator'!A59,'Isaac 401k'!N:N,0),0)</f>
        <v>2366851.1981570274</v>
      </c>
      <c r="R59" s="25">
        <f t="array" aca="1" ref="R59" ca="1">INDEX('Lorri 401b'!L:L,MATCH('Retirement Calculator'!A59,'Lorri 401b'!N:N,0),0)</f>
        <v>4007390.3101829295</v>
      </c>
      <c r="S59" s="25">
        <f t="shared" ca="1" si="7"/>
        <v>6374241.5083399564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25344.835205236312</v>
      </c>
      <c r="K60" s="25">
        <f t="shared" si="4"/>
        <v>0</v>
      </c>
      <c r="L60" s="25"/>
      <c r="N60" s="25">
        <f>'Combined Retirement'!$C$18/12</f>
        <v>33932.660666666663</v>
      </c>
      <c r="O60" s="25">
        <f t="shared" si="5"/>
        <v>8587.8254614303496</v>
      </c>
      <c r="P60" s="25">
        <f t="shared" si="6"/>
        <v>25344.835205236312</v>
      </c>
      <c r="Q60" s="25">
        <f t="array" aca="1" ref="Q60" ca="1">INDEX('Isaac 401k'!L:L,MATCH('Retirement Calculator'!A60,'Isaac 401k'!N:N,0),0)</f>
        <v>2351262.6394640901</v>
      </c>
      <c r="R60" s="25">
        <f t="array" aca="1" ref="R60" ca="1">INDEX('Lorri 401b'!L:L,MATCH('Retirement Calculator'!A60,'Lorri 401b'!N:N,0),0)</f>
        <v>4024087.7698086919</v>
      </c>
      <c r="S60" s="25">
        <f t="shared" ca="1" si="7"/>
        <v>6375350.4092727825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25344.835205236312</v>
      </c>
      <c r="K61" s="25">
        <f t="shared" si="4"/>
        <v>0</v>
      </c>
      <c r="L61" s="25"/>
      <c r="N61" s="25">
        <f>'Combined Retirement'!$C$18/12</f>
        <v>33932.660666666663</v>
      </c>
      <c r="O61" s="25">
        <f t="shared" si="5"/>
        <v>8587.8254614303496</v>
      </c>
      <c r="P61" s="25">
        <f t="shared" si="6"/>
        <v>25344.835205236312</v>
      </c>
      <c r="Q61" s="25">
        <f t="array" aca="1" ref="Q61" ca="1">INDEX('Isaac 401k'!L:L,MATCH('Retirement Calculator'!A61,'Isaac 401k'!N:N,0),0)</f>
        <v>2335609.1284432653</v>
      </c>
      <c r="R61" s="25">
        <f t="array" aca="1" ref="R61" ca="1">INDEX('Lorri 401b'!L:L,MATCH('Retirement Calculator'!A61,'Lorri 401b'!N:N,0),0)</f>
        <v>4040854.8021828947</v>
      </c>
      <c r="S61" s="25">
        <f t="shared" ca="1" si="7"/>
        <v>6376463.9306261595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25344.835205236312</v>
      </c>
      <c r="K62" s="25">
        <f t="shared" si="4"/>
        <v>0</v>
      </c>
      <c r="L62" s="25"/>
      <c r="N62" s="25">
        <f>'Combined Retirement'!$C$18/12</f>
        <v>33932.660666666663</v>
      </c>
      <c r="O62" s="25">
        <f t="shared" si="5"/>
        <v>8587.8254614303496</v>
      </c>
      <c r="P62" s="25">
        <f t="shared" si="6"/>
        <v>25344.835205236312</v>
      </c>
      <c r="Q62" s="25">
        <f t="array" aca="1" ref="Q62" ca="1">INDEX('Isaac 401k'!L:L,MATCH('Retirement Calculator'!A62,'Isaac 401k'!N:N,0),0)</f>
        <v>2319890.3944598539</v>
      </c>
      <c r="R62" s="25">
        <f t="array" aca="1" ref="R62" ca="1">INDEX('Lorri 401b'!L:L,MATCH('Retirement Calculator'!A62,'Lorri 401b'!N:N,0),0)</f>
        <v>4057691.69719199</v>
      </c>
      <c r="S62" s="25">
        <f t="shared" ca="1" si="7"/>
        <v>6377582.0916518439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25344.835205236312</v>
      </c>
      <c r="K63" s="25">
        <f t="shared" si="4"/>
        <v>0</v>
      </c>
      <c r="L63" s="25"/>
      <c r="N63" s="25">
        <f>'Combined Retirement'!$C$18/12</f>
        <v>33932.660666666663</v>
      </c>
      <c r="O63" s="25">
        <f t="shared" si="5"/>
        <v>8587.8254614303496</v>
      </c>
      <c r="P63" s="25">
        <f t="shared" si="6"/>
        <v>25344.835205236312</v>
      </c>
      <c r="Q63" s="25">
        <f t="array" aca="1" ref="Q63" ca="1">INDEX('Isaac 401k'!L:L,MATCH('Retirement Calculator'!A63,'Isaac 401k'!N:N,0),0)</f>
        <v>2304106.1657515117</v>
      </c>
      <c r="R63" s="25">
        <f t="array" aca="1" ref="R63" ca="1">INDEX('Lorri 401b'!L:L,MATCH('Retirement Calculator'!A63,'Lorri 401b'!N:N,0),0)</f>
        <v>4074598.7459302898</v>
      </c>
      <c r="S63" s="25">
        <f t="shared" ca="1" si="7"/>
        <v>6378704.9116818011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25344.835205236312</v>
      </c>
      <c r="K64" s="25">
        <f t="shared" si="4"/>
        <v>0</v>
      </c>
      <c r="L64" s="25"/>
      <c r="N64" s="25">
        <f>'Combined Retirement'!$C$18/12</f>
        <v>33932.660666666663</v>
      </c>
      <c r="O64" s="25">
        <f t="shared" si="5"/>
        <v>8587.8254614303496</v>
      </c>
      <c r="P64" s="25">
        <f t="shared" si="6"/>
        <v>25344.835205236312</v>
      </c>
      <c r="Q64" s="25">
        <f t="array" aca="1" ref="Q64" ca="1">INDEX('Isaac 401k'!L:L,MATCH('Retirement Calculator'!A64,'Isaac 401k'!N:N,0),0)</f>
        <v>2288256.1694235513</v>
      </c>
      <c r="R64" s="25">
        <f t="array" aca="1" ref="R64" ca="1">INDEX('Lorri 401b'!L:L,MATCH('Retirement Calculator'!A64,'Lorri 401b'!N:N,0),0)</f>
        <v>4091576.2407049993</v>
      </c>
      <c r="S64" s="25">
        <f t="shared" ca="1" si="7"/>
        <v>6379832.4101285506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25344.835205236312</v>
      </c>
      <c r="K65" s="25">
        <f t="shared" si="4"/>
        <v>0</v>
      </c>
      <c r="L65" s="25"/>
      <c r="N65" s="25">
        <f>'Combined Retirement'!$C$18/12</f>
        <v>33932.660666666663</v>
      </c>
      <c r="O65" s="25">
        <f t="shared" si="5"/>
        <v>8587.8254614303496</v>
      </c>
      <c r="P65" s="25">
        <f t="shared" si="6"/>
        <v>25344.835205236312</v>
      </c>
      <c r="Q65" s="25">
        <f t="array" aca="1" ref="Q65" ca="1">INDEX('Isaac 401k'!L:L,MATCH('Retirement Calculator'!A65,'Isaac 401k'!N:N,0),0)</f>
        <v>2272340.1314442246</v>
      </c>
      <c r="R65" s="25">
        <f t="array" aca="1" ref="R65" ca="1">INDEX('Lorri 401b'!L:L,MATCH('Retirement Calculator'!A65,'Lorri 401b'!N:N,0),0)</f>
        <v>4108624.4750412703</v>
      </c>
      <c r="S65" s="25">
        <f t="shared" ca="1" si="7"/>
        <v>6380964.6064854953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25344.835205236312</v>
      </c>
      <c r="K66" s="25">
        <f t="shared" si="4"/>
        <v>0</v>
      </c>
      <c r="L66" s="25"/>
      <c r="N66" s="25">
        <f>'Combined Retirement'!$C$18/12</f>
        <v>33932.660666666663</v>
      </c>
      <c r="O66" s="25">
        <f t="shared" si="5"/>
        <v>8587.8254614303496</v>
      </c>
      <c r="P66" s="25">
        <f t="shared" si="6"/>
        <v>25344.835205236312</v>
      </c>
      <c r="Q66" s="25">
        <f t="array" aca="1" ref="Q66" ca="1">INDEX('Isaac 401k'!L:L,MATCH('Retirement Calculator'!A66,'Isaac 401k'!N:N,0),0)</f>
        <v>2256357.776639984</v>
      </c>
      <c r="R66" s="25">
        <f t="array" aca="1" ref="R66" ca="1">INDEX('Lorri 401b'!L:L,MATCH('Retirement Calculator'!A66,'Lorri 401b'!N:N,0),0)</f>
        <v>4125743.7436872753</v>
      </c>
      <c r="S66" s="25">
        <f t="shared" ca="1" si="7"/>
        <v>6382101.5203272589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25344.835205236312</v>
      </c>
      <c r="K67" s="25">
        <f t="shared" si="4"/>
        <v>0</v>
      </c>
      <c r="L67" s="25"/>
      <c r="N67" s="25">
        <f>'Combined Retirement'!$C$18/12</f>
        <v>33932.660666666663</v>
      </c>
      <c r="O67" s="25">
        <f t="shared" si="5"/>
        <v>8587.8254614303496</v>
      </c>
      <c r="P67" s="25">
        <f t="shared" si="6"/>
        <v>25344.835205236312</v>
      </c>
      <c r="Q67" s="25">
        <f t="array" aca="1" ref="Q67" ca="1">INDEX('Isaac 401k'!L:L,MATCH('Retirement Calculator'!A67,'Isaac 401k'!N:N,0),0)</f>
        <v>2240308.8286907258</v>
      </c>
      <c r="R67" s="25">
        <f t="array" aca="1" ref="R67" ca="1">INDEX('Lorri 401b'!L:L,MATCH('Retirement Calculator'!A67,'Lorri 401b'!N:N,0),0)</f>
        <v>4142934.3426193055</v>
      </c>
      <c r="S67" s="25">
        <f t="shared" ca="1" si="7"/>
        <v>6383243.1713100318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25344.835205236312</v>
      </c>
      <c r="K68" s="25">
        <f t="shared" si="4"/>
        <v>0</v>
      </c>
      <c r="L68" s="25"/>
      <c r="N68" s="25">
        <f>'Combined Retirement'!$C$18/12</f>
        <v>33932.660666666663</v>
      </c>
      <c r="O68" s="25">
        <f t="shared" si="5"/>
        <v>8587.8254614303496</v>
      </c>
      <c r="P68" s="25">
        <f t="shared" si="6"/>
        <v>25344.835205236312</v>
      </c>
      <c r="Q68" s="25">
        <f t="array" aca="1" ref="Q68" ca="1">INDEX('Isaac 401k'!L:L,MATCH('Retirement Calculator'!A68,'Isaac 401k'!N:N,0),0)</f>
        <v>2224193.0101250121</v>
      </c>
      <c r="R68" s="25">
        <f t="array" aca="1" ref="R68" ca="1">INDEX('Lorri 401b'!L:L,MATCH('Retirement Calculator'!A68,'Lorri 401b'!N:N,0),0)</f>
        <v>4160196.5690468857</v>
      </c>
      <c r="S68" s="25">
        <f t="shared" ca="1" si="7"/>
        <v>6384389.5791718978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25344.835205236312</v>
      </c>
      <c r="K69" s="25">
        <f t="shared" si="4"/>
        <v>0</v>
      </c>
      <c r="L69" s="25"/>
      <c r="N69" s="25">
        <f>'Combined Retirement'!$C$18/12</f>
        <v>33932.660666666663</v>
      </c>
      <c r="O69" s="25">
        <f t="shared" si="5"/>
        <v>8587.8254614303496</v>
      </c>
      <c r="P69" s="25">
        <f t="shared" si="6"/>
        <v>25344.835205236312</v>
      </c>
      <c r="Q69" s="25">
        <f t="array" aca="1" ref="Q69" ca="1">INDEX('Isaac 401k'!L:L,MATCH('Retirement Calculator'!A69,'Isaac 401k'!N:N,0),0)</f>
        <v>2208010.0423152749</v>
      </c>
      <c r="R69" s="25">
        <f t="array" aca="1" ref="R69" ca="1">INDEX('Lorri 401b'!L:L,MATCH('Retirement Calculator'!A69,'Lorri 401b'!N:N,0),0)</f>
        <v>4177530.7214179146</v>
      </c>
      <c r="S69" s="25">
        <f t="shared" ca="1" si="7"/>
        <v>6385540.7637331896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25344.835205236312</v>
      </c>
      <c r="K70" s="25">
        <f t="shared" si="4"/>
        <v>0</v>
      </c>
      <c r="L70" s="25"/>
      <c r="N70" s="25">
        <f>'Combined Retirement'!$C$18/12</f>
        <v>33932.660666666663</v>
      </c>
      <c r="O70" s="25">
        <f t="shared" si="5"/>
        <v>8587.8254614303496</v>
      </c>
      <c r="P70" s="25">
        <f t="shared" si="6"/>
        <v>25344.835205236312</v>
      </c>
      <c r="Q70" s="25">
        <f t="array" aca="1" ref="Q70" ca="1">INDEX('Isaac 401k'!L:L,MATCH('Retirement Calculator'!A70,'Isaac 401k'!N:N,0),0)</f>
        <v>2191759.6454729969</v>
      </c>
      <c r="R70" s="25">
        <f t="array" aca="1" ref="R70" ca="1">INDEX('Lorri 401b'!L:L,MATCH('Retirement Calculator'!A70,'Lorri 401b'!N:N,0),0)</f>
        <v>4194937.0994238229</v>
      </c>
      <c r="S70" s="25">
        <f t="shared" ca="1" si="7"/>
        <v>6386696.7448968198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25344.835205236312</v>
      </c>
      <c r="K71" s="25">
        <f t="shared" si="4"/>
        <v>0</v>
      </c>
      <c r="L71" s="25"/>
      <c r="N71" s="25">
        <f>'Combined Retirement'!$C$18/12</f>
        <v>33932.660666666663</v>
      </c>
      <c r="O71" s="25">
        <f t="shared" si="5"/>
        <v>8587.8254614303496</v>
      </c>
      <c r="P71" s="25">
        <f t="shared" si="6"/>
        <v>25344.835205236312</v>
      </c>
      <c r="Q71" s="25">
        <f t="array" aca="1" ref="Q71" ca="1">INDEX('Isaac 401k'!L:L,MATCH('Retirement Calculator'!A71,'Isaac 401k'!N:N,0),0)</f>
        <v>2175441.5386438761</v>
      </c>
      <c r="R71" s="25">
        <f t="array" aca="1" ref="R71" ca="1">INDEX('Lorri 401b'!L:L,MATCH('Retirement Calculator'!A71,'Lorri 401b'!N:N,0),0)</f>
        <v>4212416.004004756</v>
      </c>
      <c r="S71" s="25">
        <f t="shared" ca="1" si="7"/>
        <v>6387857.5426486321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25344.835205236312</v>
      </c>
      <c r="K72" s="25">
        <f t="shared" si="4"/>
        <v>0</v>
      </c>
      <c r="L72" s="25"/>
      <c r="N72" s="25">
        <f>'Combined Retirement'!$C$18/12</f>
        <v>33932.660666666663</v>
      </c>
      <c r="O72" s="25">
        <f t="shared" si="5"/>
        <v>8587.8254614303496</v>
      </c>
      <c r="P72" s="25">
        <f t="shared" si="6"/>
        <v>25344.835205236312</v>
      </c>
      <c r="Q72" s="25">
        <f t="array" aca="1" ref="Q72" ca="1">INDEX('Isaac 401k'!L:L,MATCH('Retirement Calculator'!A72,'Isaac 401k'!N:N,0),0)</f>
        <v>2159055.4397029672</v>
      </c>
      <c r="R72" s="25">
        <f t="array" aca="1" ref="R72" ca="1">INDEX('Lorri 401b'!L:L,MATCH('Retirement Calculator'!A72,'Lorri 401b'!N:N,0),0)</f>
        <v>4229967.7373547759</v>
      </c>
      <c r="S72" s="25">
        <f t="shared" ca="1" si="7"/>
        <v>6389023.1770577431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25344.835205236312</v>
      </c>
      <c r="K73" s="25">
        <f t="shared" si="4"/>
        <v>0</v>
      </c>
      <c r="L73" s="25"/>
      <c r="N73" s="25">
        <f>'Combined Retirement'!$C$18/12</f>
        <v>33932.660666666663</v>
      </c>
      <c r="O73" s="25">
        <f t="shared" si="5"/>
        <v>8587.8254614303496</v>
      </c>
      <c r="P73" s="25">
        <f t="shared" si="6"/>
        <v>25344.835205236312</v>
      </c>
      <c r="Q73" s="25">
        <f t="array" aca="1" ref="Q73" ca="1">INDEX('Isaac 401k'!L:L,MATCH('Retirement Calculator'!A73,'Isaac 401k'!N:N,0),0)</f>
        <v>2142601.0653498047</v>
      </c>
      <c r="R73" s="25">
        <f t="array" aca="1" ref="R73" ca="1">INDEX('Lorri 401b'!L:L,MATCH('Retirement Calculator'!A73,'Lorri 401b'!N:N,0),0)</f>
        <v>4247592.6029270878</v>
      </c>
      <c r="S73" s="25">
        <f t="shared" ca="1" si="7"/>
        <v>6390193.668276893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25344.835205236312</v>
      </c>
      <c r="K74" s="25">
        <f t="shared" si="4"/>
        <v>0</v>
      </c>
      <c r="L74" s="25"/>
      <c r="N74" s="25">
        <f>'Combined Retirement'!$C$18/12</f>
        <v>33932.660666666663</v>
      </c>
      <c r="O74" s="25">
        <f t="shared" si="5"/>
        <v>8587.8254614303496</v>
      </c>
      <c r="P74" s="25">
        <f t="shared" si="6"/>
        <v>25344.835205236312</v>
      </c>
      <c r="Q74" s="25">
        <f t="array" aca="1" ref="Q74" ca="1">INDEX('Isaac 401k'!L:L,MATCH('Retirement Calculator'!A74,'Isaac 401k'!N:N,0),0)</f>
        <v>2126078.131103504</v>
      </c>
      <c r="R74" s="25">
        <f t="array" aca="1" ref="R74" ca="1">INDEX('Lorri 401b'!L:L,MATCH('Retirement Calculator'!A74,'Lorri 401b'!N:N,0),0)</f>
        <v>4265290.9054392837</v>
      </c>
      <c r="S74" s="25">
        <f t="shared" ca="1" si="7"/>
        <v>6391369.0365427881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25344.835205236312</v>
      </c>
      <c r="K75" s="25">
        <f t="shared" si="4"/>
        <v>0</v>
      </c>
      <c r="L75" s="25"/>
      <c r="N75" s="25">
        <f>'Combined Retirement'!$C$18/12</f>
        <v>33932.660666666663</v>
      </c>
      <c r="O75" s="25">
        <f t="shared" si="5"/>
        <v>8587.8254614303496</v>
      </c>
      <c r="P75" s="25">
        <f t="shared" si="6"/>
        <v>25344.835205236312</v>
      </c>
      <c r="Q75" s="25">
        <f t="array" aca="1" ref="Q75" ca="1">INDEX('Isaac 401k'!L:L,MATCH('Retirement Calculator'!A75,'Isaac 401k'!N:N,0),0)</f>
        <v>2109486.3512978437</v>
      </c>
      <c r="R75" s="25">
        <f t="array" aca="1" ref="R75" ca="1">INDEX('Lorri 401b'!L:L,MATCH('Retirement Calculator'!A75,'Lorri 401b'!N:N,0),0)</f>
        <v>4283062.9508786136</v>
      </c>
      <c r="S75" s="25">
        <f t="shared" ca="1" si="7"/>
        <v>6392549.3021764569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25344.835205236312</v>
      </c>
      <c r="K76" s="25">
        <f t="shared" si="4"/>
        <v>0</v>
      </c>
      <c r="L76" s="25"/>
      <c r="N76" s="25">
        <f>'Combined Retirement'!$C$18/12</f>
        <v>33932.660666666663</v>
      </c>
      <c r="O76" s="25">
        <f t="shared" si="5"/>
        <v>8587.8254614303496</v>
      </c>
      <c r="P76" s="25">
        <f t="shared" si="6"/>
        <v>25344.835205236312</v>
      </c>
      <c r="Q76" s="25">
        <f t="array" aca="1" ref="Q76" ca="1">INDEX('Isaac 401k'!L:L,MATCH('Retirement Calculator'!A76,'Isaac 401k'!N:N,0),0)</f>
        <v>2092825.4390763268</v>
      </c>
      <c r="R76" s="25">
        <f t="array" aca="1" ref="R76" ca="1">INDEX('Lorri 401b'!L:L,MATCH('Retirement Calculator'!A76,'Lorri 401b'!N:N,0),0)</f>
        <v>4300909.0465072747</v>
      </c>
      <c r="S76" s="25">
        <f t="shared" ca="1" si="7"/>
        <v>6393734.4855836015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25344.835205236312</v>
      </c>
      <c r="K77" s="25">
        <f t="shared" si="4"/>
        <v>0</v>
      </c>
      <c r="L77" s="25"/>
      <c r="N77" s="25">
        <f>'Combined Retirement'!$C$18/12</f>
        <v>33932.660666666663</v>
      </c>
      <c r="O77" s="25">
        <f t="shared" si="5"/>
        <v>8587.8254614303496</v>
      </c>
      <c r="P77" s="25">
        <f t="shared" si="6"/>
        <v>25344.835205236312</v>
      </c>
      <c r="Q77" s="25">
        <f t="array" aca="1" ref="Q77" ca="1">INDEX('Isaac 401k'!L:L,MATCH('Retirement Calculator'!A77,'Isaac 401k'!N:N,0),0)</f>
        <v>2076095.1063872201</v>
      </c>
      <c r="R77" s="25">
        <f t="array" aca="1" ref="R77" ca="1">INDEX('Lorri 401b'!L:L,MATCH('Retirement Calculator'!A77,'Lorri 401b'!N:N,0),0)</f>
        <v>4318829.5008677216</v>
      </c>
      <c r="S77" s="25">
        <f t="shared" ca="1" si="7"/>
        <v>6394924.6072549419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7080.840059638921</v>
      </c>
      <c r="K78" s="25">
        <f t="shared" si="4"/>
        <v>18263.995145597393</v>
      </c>
      <c r="L78" s="25"/>
      <c r="N78" s="25">
        <f>'Combined Retirement'!$C$18/12</f>
        <v>33932.660666666663</v>
      </c>
      <c r="O78" s="25">
        <f t="shared" si="5"/>
        <v>8587.8254614303496</v>
      </c>
      <c r="P78" s="25">
        <f t="shared" si="6"/>
        <v>25344.835205236312</v>
      </c>
      <c r="Q78" s="25">
        <f t="array" aca="1" ref="Q78" ca="1">INDEX('Isaac 401k'!L:L,MATCH('Retirement Calculator'!A78,'Isaac 401k'!N:N,0),0)</f>
        <v>2077635.1591039461</v>
      </c>
      <c r="R78" s="25">
        <f t="array" aca="1" ref="R78" ca="1">INDEX('Lorri 401b'!L:L,MATCH('Retirement Calculator'!A78,'Lorri 401b'!N:N,0),0)</f>
        <v>4318484.5286626332</v>
      </c>
      <c r="S78" s="25">
        <f t="shared" ca="1" si="7"/>
        <v>6396119.687766579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7080.840059638921</v>
      </c>
      <c r="K79" s="25">
        <f t="shared" si="4"/>
        <v>18263.995145597393</v>
      </c>
      <c r="L79" s="25"/>
      <c r="N79" s="25">
        <f>'Combined Retirement'!$C$18/12</f>
        <v>33932.660666666663</v>
      </c>
      <c r="O79" s="25">
        <f t="shared" si="5"/>
        <v>8587.8254614303496</v>
      </c>
      <c r="P79" s="25">
        <f t="shared" si="6"/>
        <v>25344.835205236312</v>
      </c>
      <c r="Q79" s="25">
        <f t="array" aca="1" ref="Q79" ca="1">INDEX('Isaac 401k'!L:L,MATCH('Retirement Calculator'!A79,'Isaac 401k'!N:N,0),0)</f>
        <v>2079181.6287069917</v>
      </c>
      <c r="R79" s="25">
        <f t="array" aca="1" ref="R79" ca="1">INDEX('Lorri 401b'!L:L,MATCH('Retirement Calculator'!A79,'Lorri 401b'!N:N,0),0)</f>
        <v>4318138.1190733565</v>
      </c>
      <c r="S79" s="25">
        <f t="shared" ca="1" si="7"/>
        <v>6397319.7477803482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7080.840059638921</v>
      </c>
      <c r="K80" s="25">
        <f t="shared" si="4"/>
        <v>18263.995145597393</v>
      </c>
      <c r="L80" s="25"/>
      <c r="N80" s="25">
        <f>'Combined Retirement'!$C$18/12</f>
        <v>33932.660666666663</v>
      </c>
      <c r="O80" s="25">
        <f t="shared" si="5"/>
        <v>8587.8254614303496</v>
      </c>
      <c r="P80" s="25">
        <f t="shared" si="6"/>
        <v>25344.835205236312</v>
      </c>
      <c r="Q80" s="25">
        <f t="array" aca="1" ref="Q80" ca="1">INDEX('Isaac 401k'!L:L,MATCH('Retirement Calculator'!A80,'Isaac 401k'!N:N,0),0)</f>
        <v>2080734.5419333833</v>
      </c>
      <c r="R80" s="25">
        <f t="array" aca="1" ref="R80" ca="1">INDEX('Lorri 401b'!L:L,MATCH('Retirement Calculator'!A80,'Lorri 401b'!N:N,0),0)</f>
        <v>4317790.2661107909</v>
      </c>
      <c r="S80" s="25">
        <f t="shared" ca="1" si="7"/>
        <v>6398524.8080441747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7080.840059638921</v>
      </c>
      <c r="K81" s="25">
        <f t="shared" si="4"/>
        <v>18263.995145597393</v>
      </c>
      <c r="L81" s="25"/>
      <c r="N81" s="25">
        <f>'Combined Retirement'!$C$18/12</f>
        <v>33932.660666666663</v>
      </c>
      <c r="O81" s="25">
        <f t="shared" si="5"/>
        <v>8587.8254614303496</v>
      </c>
      <c r="P81" s="25">
        <f t="shared" si="6"/>
        <v>25344.835205236312</v>
      </c>
      <c r="Q81" s="25">
        <f t="array" aca="1" ref="Q81" ca="1">INDEX('Isaac 401k'!L:L,MATCH('Retirement Calculator'!A81,'Isaac 401k'!N:N,0),0)</f>
        <v>2082293.9256315515</v>
      </c>
      <c r="R81" s="25">
        <f t="array" aca="1" ref="R81" ca="1">INDEX('Lorri 401b'!L:L,MATCH('Retirement Calculator'!A81,'Lorri 401b'!N:N,0),0)</f>
        <v>4317440.9637608817</v>
      </c>
      <c r="S81" s="25">
        <f t="shared" ca="1" si="7"/>
        <v>6399734.8893924337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7080.840059638921</v>
      </c>
      <c r="K82" s="25">
        <f t="shared" si="4"/>
        <v>18263.995145597393</v>
      </c>
      <c r="L82" s="25"/>
      <c r="N82" s="25">
        <f>'Combined Retirement'!$C$18/12</f>
        <v>33932.660666666663</v>
      </c>
      <c r="O82" s="25">
        <f t="shared" si="5"/>
        <v>8587.8254614303496</v>
      </c>
      <c r="P82" s="25">
        <f t="shared" si="6"/>
        <v>25344.835205236312</v>
      </c>
      <c r="Q82" s="25">
        <f t="array" aca="1" ref="Q82" ca="1">INDEX('Isaac 401k'!L:L,MATCH('Retirement Calculator'!A82,'Isaac 401k'!N:N,0),0)</f>
        <v>2083859.8067617957</v>
      </c>
      <c r="R82" s="25">
        <f t="array" aca="1" ref="R82" ca="1">INDEX('Lorri 401b'!L:L,MATCH('Retirement Calculator'!A82,'Lorri 401b'!N:N,0),0)</f>
        <v>4317090.2059845142</v>
      </c>
      <c r="S82" s="25">
        <f t="shared" ca="1" si="7"/>
        <v>6400950.0127463099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7080.840059638921</v>
      </c>
      <c r="K83" s="25">
        <f t="shared" si="4"/>
        <v>18263.995145597393</v>
      </c>
      <c r="L83" s="25"/>
      <c r="N83" s="25">
        <f>'Combined Retirement'!$C$18/12</f>
        <v>33932.660666666663</v>
      </c>
      <c r="O83" s="25">
        <f t="shared" si="5"/>
        <v>8587.8254614303496</v>
      </c>
      <c r="P83" s="25">
        <f t="shared" si="6"/>
        <v>25344.835205236312</v>
      </c>
      <c r="Q83" s="25">
        <f t="array" aca="1" ref="Q83" ca="1">INDEX('Isaac 401k'!L:L,MATCH('Retirement Calculator'!A83,'Isaac 401k'!N:N,0),0)</f>
        <v>2085432.2123967491</v>
      </c>
      <c r="R83" s="25">
        <f t="array" aca="1" ref="R83" ca="1">INDEX('Lorri 401b'!L:L,MATCH('Retirement Calculator'!A83,'Lorri 401b'!N:N,0),0)</f>
        <v>4316737.9867174122</v>
      </c>
      <c r="S83" s="25">
        <f t="shared" ca="1" si="7"/>
        <v>6402170.1991141615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7080.840059638921</v>
      </c>
      <c r="K84" s="25">
        <f t="shared" si="4"/>
        <v>18263.995145597393</v>
      </c>
      <c r="L84" s="25"/>
      <c r="N84" s="25">
        <f>'Combined Retirement'!$C$18/12</f>
        <v>33932.660666666663</v>
      </c>
      <c r="O84" s="25">
        <f t="shared" si="5"/>
        <v>8587.8254614303496</v>
      </c>
      <c r="P84" s="25">
        <f t="shared" si="6"/>
        <v>25344.835205236312</v>
      </c>
      <c r="Q84" s="25">
        <f t="array" aca="1" ref="Q84" ca="1">INDEX('Isaac 401k'!L:L,MATCH('Retirement Calculator'!A84,'Isaac 401k'!N:N,0),0)</f>
        <v>2087011.1697218481</v>
      </c>
      <c r="R84" s="25">
        <f t="array" aca="1" ref="R84" ca="1">INDEX('Lorri 401b'!L:L,MATCH('Retirement Calculator'!A84,'Lorri 401b'!N:N,0),0)</f>
        <v>4316384.299870031</v>
      </c>
      <c r="S84" s="25">
        <f t="shared" ca="1" si="7"/>
        <v>6403395.4695918793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7080.840059638921</v>
      </c>
      <c r="K85" s="25">
        <f t="shared" si="4"/>
        <v>18263.995145597393</v>
      </c>
      <c r="L85" s="25"/>
      <c r="N85" s="25">
        <f>'Combined Retirement'!$C$18/12</f>
        <v>33932.660666666663</v>
      </c>
      <c r="O85" s="25">
        <f t="shared" si="5"/>
        <v>8587.8254614303496</v>
      </c>
      <c r="P85" s="25">
        <f t="shared" si="6"/>
        <v>25344.835205236312</v>
      </c>
      <c r="Q85" s="25">
        <f t="array" aca="1" ref="Q85" ca="1">INDEX('Isaac 401k'!L:L,MATCH('Retirement Calculator'!A85,'Isaac 401k'!N:N,0),0)</f>
        <v>2088596.7060358017</v>
      </c>
      <c r="R85" s="25">
        <f t="array" aca="1" ref="R85" ca="1">INDEX('Lorri 401b'!L:L,MATCH('Retirement Calculator'!A85,'Lorri 401b'!N:N,0),0)</f>
        <v>4316029.1393274516</v>
      </c>
      <c r="S85" s="25">
        <f t="shared" ca="1" si="7"/>
        <v>6404625.8453632537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7080.840059638921</v>
      </c>
      <c r="K86" s="25">
        <f t="shared" si="4"/>
        <v>18263.995145597393</v>
      </c>
      <c r="L86" s="25"/>
      <c r="N86" s="25">
        <f>'Combined Retirement'!$C$18/12</f>
        <v>33932.660666666663</v>
      </c>
      <c r="O86" s="25">
        <f t="shared" si="5"/>
        <v>8587.8254614303496</v>
      </c>
      <c r="P86" s="25">
        <f t="shared" si="6"/>
        <v>25344.835205236312</v>
      </c>
      <c r="Q86" s="25">
        <f t="array" aca="1" ref="Q86" ca="1">INDEX('Isaac 401k'!L:L,MATCH('Retirement Calculator'!A86,'Isaac 401k'!N:N,0),0)</f>
        <v>2090188.8487510635</v>
      </c>
      <c r="R86" s="25">
        <f t="array" aca="1" ref="R86" ca="1">INDEX('Lorri 401b'!L:L,MATCH('Retirement Calculator'!A86,'Lorri 401b'!N:N,0),0)</f>
        <v>4315672.4989492781</v>
      </c>
      <c r="S86" s="25">
        <f t="shared" ca="1" si="7"/>
        <v>6405861.3477003416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7080.840059638921</v>
      </c>
      <c r="K87" s="25">
        <f t="shared" si="4"/>
        <v>18263.995145597393</v>
      </c>
      <c r="L87" s="25"/>
      <c r="N87" s="25">
        <f>'Combined Retirement'!$C$18/12</f>
        <v>33932.660666666663</v>
      </c>
      <c r="O87" s="25">
        <f t="shared" si="5"/>
        <v>8587.8254614303496</v>
      </c>
      <c r="P87" s="25">
        <f t="shared" si="6"/>
        <v>25344.835205236312</v>
      </c>
      <c r="Q87" s="25">
        <f t="array" aca="1" ref="Q87" ca="1">INDEX('Isaac 401k'!L:L,MATCH('Retirement Calculator'!A87,'Isaac 401k'!N:N,0),0)</f>
        <v>2091787.6253943054</v>
      </c>
      <c r="R87" s="25">
        <f t="array" aca="1" ref="R87" ca="1">INDEX('Lorri 401b'!L:L,MATCH('Retirement Calculator'!A87,'Lorri 401b'!N:N,0),0)</f>
        <v>4315314.3725695293</v>
      </c>
      <c r="S87" s="25">
        <f t="shared" ca="1" si="7"/>
        <v>6407101.9979638346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7080.840059638921</v>
      </c>
      <c r="K88" s="25">
        <f t="shared" si="4"/>
        <v>18263.995145597393</v>
      </c>
      <c r="L88" s="25"/>
      <c r="N88" s="25">
        <f>'Combined Retirement'!$C$18/12</f>
        <v>33932.660666666663</v>
      </c>
      <c r="O88" s="25">
        <f t="shared" si="5"/>
        <v>8587.8254614303496</v>
      </c>
      <c r="P88" s="25">
        <f t="shared" si="6"/>
        <v>25344.835205236312</v>
      </c>
      <c r="Q88" s="25">
        <f t="array" aca="1" ref="Q88" ca="1">INDEX('Isaac 401k'!L:L,MATCH('Retirement Calculator'!A88,'Isaac 401k'!N:N,0),0)</f>
        <v>2093393.0636068943</v>
      </c>
      <c r="R88" s="25">
        <f t="array" aca="1" ref="R88" ca="1">INDEX('Lorri 401b'!L:L,MATCH('Retirement Calculator'!A88,'Lorri 401b'!N:N,0),0)</f>
        <v>4314954.7539965315</v>
      </c>
      <c r="S88" s="25">
        <f t="shared" ca="1" si="7"/>
        <v>6408347.8176034261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7080.840059638921</v>
      </c>
      <c r="K89" s="25">
        <f t="shared" si="4"/>
        <v>18263.995145597393</v>
      </c>
      <c r="L89" s="25"/>
      <c r="N89" s="25">
        <f>'Combined Retirement'!$C$18/12</f>
        <v>33932.660666666663</v>
      </c>
      <c r="O89" s="25">
        <f t="shared" si="5"/>
        <v>8587.8254614303496</v>
      </c>
      <c r="P89" s="25">
        <f t="shared" si="6"/>
        <v>25344.835205236312</v>
      </c>
      <c r="Q89" s="25">
        <f t="array" aca="1" ref="Q89" ca="1">INDEX('Isaac 401k'!L:L,MATCH('Retirement Calculator'!A89,'Isaac 401k'!N:N,0),0)</f>
        <v>2095005.1911453689</v>
      </c>
      <c r="R89" s="25">
        <f t="array" aca="1" ref="R89" ca="1">INDEX('Lorri 401b'!L:L,MATCH('Retirement Calculator'!A89,'Lorri 401b'!N:N,0),0)</f>
        <v>4314593.6370128132</v>
      </c>
      <c r="S89" s="25">
        <f t="shared" ca="1" si="7"/>
        <v>6409598.8281581821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7080.840059638921</v>
      </c>
      <c r="K90" s="25">
        <f t="shared" si="4"/>
        <v>18263.995145597393</v>
      </c>
      <c r="L90" s="25"/>
      <c r="N90" s="25">
        <f>'Combined Retirement'!$C$18/12</f>
        <v>33932.660666666663</v>
      </c>
      <c r="O90" s="25">
        <f t="shared" si="5"/>
        <v>8587.8254614303496</v>
      </c>
      <c r="P90" s="25">
        <f t="shared" si="6"/>
        <v>25344.835205236312</v>
      </c>
      <c r="Q90" s="25">
        <f t="array" aca="1" ref="Q90" ca="1">INDEX('Isaac 401k'!L:L,MATCH('Retirement Calculator'!A90,'Isaac 401k'!N:N,0),0)</f>
        <v>2096624.0358819205</v>
      </c>
      <c r="R90" s="25">
        <f t="array" aca="1" ref="R90" ca="1">INDEX('Lorri 401b'!L:L,MATCH('Retirement Calculator'!A90,'Lorri 401b'!N:N,0),0)</f>
        <v>4314231.0153749958</v>
      </c>
      <c r="S90" s="25">
        <f t="shared" ca="1" si="7"/>
        <v>6410855.0512569165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7080.840059638921</v>
      </c>
      <c r="K91" s="25">
        <f t="shared" si="4"/>
        <v>18263.995145597393</v>
      </c>
      <c r="L91" s="25"/>
      <c r="N91" s="25">
        <f>'Combined Retirement'!$C$18/12</f>
        <v>33932.660666666663</v>
      </c>
      <c r="O91" s="25">
        <f t="shared" si="5"/>
        <v>8587.8254614303496</v>
      </c>
      <c r="P91" s="25">
        <f t="shared" si="6"/>
        <v>25344.835205236312</v>
      </c>
      <c r="Q91" s="25">
        <f t="array" aca="1" ref="Q91" ca="1">INDEX('Isaac 401k'!L:L,MATCH('Retirement Calculator'!A91,'Isaac 401k'!N:N,0),0)</f>
        <v>2098249.6258048746</v>
      </c>
      <c r="R91" s="25">
        <f t="array" aca="1" ref="R91" ca="1">INDEX('Lorri 401b'!L:L,MATCH('Retirement Calculator'!A91,'Lorri 401b'!N:N,0),0)</f>
        <v>4313866.8828136874</v>
      </c>
      <c r="S91" s="25">
        <f t="shared" ca="1" si="7"/>
        <v>6412116.5086185616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7080.840059638921</v>
      </c>
      <c r="K92" s="25">
        <f t="shared" si="4"/>
        <v>18263.995145597393</v>
      </c>
      <c r="L92" s="25"/>
      <c r="N92" s="25">
        <f>'Combined Retirement'!$C$18/12</f>
        <v>33932.660666666663</v>
      </c>
      <c r="O92" s="25">
        <f t="shared" si="5"/>
        <v>8587.8254614303496</v>
      </c>
      <c r="P92" s="25">
        <f t="shared" si="6"/>
        <v>25344.835205236312</v>
      </c>
      <c r="Q92" s="25">
        <f t="array" aca="1" ref="Q92" ca="1">INDEX('Isaac 401k'!L:L,MATCH('Retirement Calculator'!A92,'Isaac 401k'!N:N,0),0)</f>
        <v>2099881.9890191741</v>
      </c>
      <c r="R92" s="25">
        <f t="array" aca="1" ref="R92" ca="1">INDEX('Lorri 401b'!L:L,MATCH('Retirement Calculator'!A92,'Lorri 401b'!N:N,0),0)</f>
        <v>4313501.233033374</v>
      </c>
      <c r="S92" s="25">
        <f t="shared" ca="1" si="7"/>
        <v>6413383.2220525481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7080.840059638921</v>
      </c>
      <c r="K93" s="25">
        <f t="shared" si="4"/>
        <v>18263.995145597393</v>
      </c>
      <c r="L93" s="25"/>
      <c r="N93" s="25">
        <f>'Combined Retirement'!$C$18/12</f>
        <v>33932.660666666663</v>
      </c>
      <c r="O93" s="25">
        <f t="shared" si="5"/>
        <v>8587.8254614303496</v>
      </c>
      <c r="P93" s="25">
        <f t="shared" si="6"/>
        <v>25344.835205236312</v>
      </c>
      <c r="Q93" s="25">
        <f t="array" aca="1" ref="Q93" ca="1">INDEX('Isaac 401k'!L:L,MATCH('Retirement Calculator'!A93,'Isaac 401k'!N:N,0),0)</f>
        <v>2101521.1537468666</v>
      </c>
      <c r="R93" s="25">
        <f t="array" aca="1" ref="R93" ca="1">INDEX('Lorri 401b'!L:L,MATCH('Retirement Calculator'!A93,'Lorri 401b'!N:N,0),0)</f>
        <v>4313134.0597123085</v>
      </c>
      <c r="S93" s="25">
        <f t="shared" ca="1" si="7"/>
        <v>6414655.2134591751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7080.840059638921</v>
      </c>
      <c r="K94" s="25">
        <f t="shared" si="4"/>
        <v>18263.995145597393</v>
      </c>
      <c r="L94" s="25"/>
      <c r="N94" s="25">
        <f>'Combined Retirement'!$C$18/12</f>
        <v>33932.660666666663</v>
      </c>
      <c r="O94" s="25">
        <f t="shared" si="5"/>
        <v>8587.8254614303496</v>
      </c>
      <c r="P94" s="25">
        <f t="shared" si="6"/>
        <v>25344.835205236312</v>
      </c>
      <c r="Q94" s="25">
        <f t="array" aca="1" ref="Q94" ca="1">INDEX('Isaac 401k'!L:L,MATCH('Retirement Calculator'!A94,'Isaac 401k'!N:N,0),0)</f>
        <v>2103167.1483275909</v>
      </c>
      <c r="R94" s="25">
        <f t="array" aca="1" ref="R94" ca="1">INDEX('Lorri 401b'!L:L,MATCH('Retirement Calculator'!A94,'Lorri 401b'!N:N,0),0)</f>
        <v>4312765.3565024054</v>
      </c>
      <c r="S94" s="25">
        <f t="shared" ca="1" si="7"/>
        <v>6415932.5048299963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7080.840059638921</v>
      </c>
      <c r="K95" s="25">
        <f t="shared" si="4"/>
        <v>18263.995145597393</v>
      </c>
      <c r="L95" s="25"/>
      <c r="N95" s="25">
        <f>'Combined Retirement'!$C$18/12</f>
        <v>33932.660666666663</v>
      </c>
      <c r="O95" s="25">
        <f t="shared" si="5"/>
        <v>8587.8254614303496</v>
      </c>
      <c r="P95" s="25">
        <f t="shared" si="6"/>
        <v>25344.835205236312</v>
      </c>
      <c r="Q95" s="25">
        <f t="array" aca="1" ref="Q95" ca="1">INDEX('Isaac 401k'!L:L,MATCH('Retirement Calculator'!A95,'Isaac 401k'!N:N,0),0)</f>
        <v>2104820.0012190682</v>
      </c>
      <c r="R95" s="25">
        <f t="array" aca="1" ref="R95" ca="1">INDEX('Lorri 401b'!L:L,MATCH('Retirement Calculator'!A95,'Lorri 401b'!N:N,0),0)</f>
        <v>4312395.1170291277</v>
      </c>
      <c r="S95" s="25">
        <f t="shared" ca="1" si="7"/>
        <v>6417215.1182481963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7080.840059638921</v>
      </c>
      <c r="K96" s="25">
        <f t="shared" si="4"/>
        <v>18263.995145597393</v>
      </c>
      <c r="L96" s="25"/>
      <c r="N96" s="25">
        <f>'Combined Retirement'!$C$18/12</f>
        <v>33932.660666666663</v>
      </c>
      <c r="O96" s="25">
        <f t="shared" si="5"/>
        <v>8587.8254614303496</v>
      </c>
      <c r="P96" s="25">
        <f t="shared" si="6"/>
        <v>25344.835205236312</v>
      </c>
      <c r="Q96" s="25">
        <f t="array" aca="1" ref="Q96" ca="1">INDEX('Isaac 401k'!L:L,MATCH('Retirement Calculator'!A96,'Isaac 401k'!N:N,0),0)</f>
        <v>2106479.7409975934</v>
      </c>
      <c r="R96" s="25">
        <f t="array" aca="1" ref="R96" ca="1">INDEX('Lorri 401b'!L:L,MATCH('Retirement Calculator'!A96,'Lorri 401b'!N:N,0),0)</f>
        <v>4312023.3348913779</v>
      </c>
      <c r="S96" s="25">
        <f t="shared" ca="1" si="7"/>
        <v>6418503.0758889709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7080.840059638921</v>
      </c>
      <c r="K97" s="25">
        <f t="shared" si="4"/>
        <v>18263.995145597393</v>
      </c>
      <c r="L97" s="25"/>
      <c r="N97" s="25">
        <f>'Combined Retirement'!$C$18/12</f>
        <v>33932.660666666663</v>
      </c>
      <c r="O97" s="25">
        <f t="shared" si="5"/>
        <v>8587.8254614303496</v>
      </c>
      <c r="P97" s="25">
        <f t="shared" si="6"/>
        <v>25344.835205236312</v>
      </c>
      <c r="Q97" s="25">
        <f t="array" aca="1" ref="Q97" ca="1">INDEX('Isaac 401k'!L:L,MATCH('Retirement Calculator'!A97,'Isaac 401k'!N:N,0),0)</f>
        <v>2108146.3963585291</v>
      </c>
      <c r="R97" s="25">
        <f t="array" aca="1" ref="R97" ca="1">INDEX('Lorri 401b'!L:L,MATCH('Retirement Calculator'!A97,'Lorri 401b'!N:N,0),0)</f>
        <v>4311650.0036613876</v>
      </c>
      <c r="S97" s="25">
        <f t="shared" ca="1" si="7"/>
        <v>6419796.4000199167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7080.840059638921</v>
      </c>
      <c r="K98" s="25">
        <f t="shared" si="4"/>
        <v>18263.995145597393</v>
      </c>
      <c r="L98" s="25"/>
      <c r="N98" s="25">
        <f>'Combined Retirement'!$C$18/12</f>
        <v>33932.660666666663</v>
      </c>
      <c r="O98" s="25">
        <f t="shared" si="5"/>
        <v>8587.8254614303496</v>
      </c>
      <c r="P98" s="25">
        <f t="shared" si="6"/>
        <v>25344.835205236312</v>
      </c>
      <c r="Q98" s="25">
        <f t="array" aca="1" ref="Q98" ca="1">INDEX('Isaac 401k'!L:L,MATCH('Retirement Calculator'!A98,'Isaac 401k'!N:N,0),0)</f>
        <v>2109819.9961168021</v>
      </c>
      <c r="R98" s="25">
        <f t="array" aca="1" ref="R98" ca="1">INDEX('Lorri 401b'!L:L,MATCH('Retirement Calculator'!A98,'Lorri 401b'!N:N,0),0)</f>
        <v>4311275.116884606</v>
      </c>
      <c r="S98" s="25">
        <f t="shared" ca="1" si="7"/>
        <v>6421095.1130014081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7080.840059638921</v>
      </c>
      <c r="K99" s="25">
        <f t="shared" si="4"/>
        <v>18263.995145597393</v>
      </c>
      <c r="L99" s="25"/>
      <c r="N99" s="25">
        <f>'Combined Retirement'!$C$18/12</f>
        <v>33932.660666666663</v>
      </c>
      <c r="O99" s="25">
        <f t="shared" si="5"/>
        <v>8587.8254614303496</v>
      </c>
      <c r="P99" s="25">
        <f t="shared" si="6"/>
        <v>25344.835205236312</v>
      </c>
      <c r="Q99" s="25">
        <f t="array" aca="1" ref="Q99" ca="1">INDEX('Isaac 401k'!L:L,MATCH('Retirement Calculator'!A99,'Isaac 401k'!N:N,0),0)</f>
        <v>2111500.5692074015</v>
      </c>
      <c r="R99" s="25">
        <f t="array" aca="1" ref="R99" ca="1">INDEX('Lorri 401b'!L:L,MATCH('Retirement Calculator'!A99,'Lorri 401b'!N:N,0),0)</f>
        <v>4310898.6680795876</v>
      </c>
      <c r="S99" s="25">
        <f t="shared" ca="1" si="7"/>
        <v>6422399.2372869886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7080.840059638921</v>
      </c>
      <c r="K100" s="25">
        <f t="shared" si="4"/>
        <v>18263.995145597393</v>
      </c>
      <c r="L100" s="25"/>
      <c r="N100" s="25">
        <f>'Combined Retirement'!$C$18/12</f>
        <v>33932.660666666663</v>
      </c>
      <c r="O100" s="25">
        <f t="shared" si="5"/>
        <v>8587.8254614303496</v>
      </c>
      <c r="P100" s="25">
        <f t="shared" si="6"/>
        <v>25344.835205236312</v>
      </c>
      <c r="Q100" s="25">
        <f t="array" aca="1" ref="Q100" ca="1">INDEX('Isaac 401k'!L:L,MATCH('Retirement Calculator'!A100,'Isaac 401k'!N:N,0),0)</f>
        <v>2113188.1446858784</v>
      </c>
      <c r="R100" s="25">
        <f t="array" aca="1" ref="R100" ca="1">INDEX('Lorri 401b'!L:L,MATCH('Retirement Calculator'!A100,'Lorri 401b'!N:N,0),0)</f>
        <v>4310520.6507378817</v>
      </c>
      <c r="S100" s="25">
        <f t="shared" ca="1" si="7"/>
        <v>6423708.7954237601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7080.840059638921</v>
      </c>
      <c r="K101" s="25">
        <f t="shared" si="4"/>
        <v>18263.995145597393</v>
      </c>
      <c r="L101" s="25"/>
      <c r="N101" s="25">
        <f>'Combined Retirement'!$C$18/12</f>
        <v>33932.660666666663</v>
      </c>
      <c r="O101" s="25">
        <f t="shared" si="5"/>
        <v>8587.8254614303496</v>
      </c>
      <c r="P101" s="25">
        <f t="shared" si="6"/>
        <v>25344.835205236312</v>
      </c>
      <c r="Q101" s="25">
        <f t="array" aca="1" ref="Q101" ca="1">INDEX('Isaac 401k'!L:L,MATCH('Retirement Calculator'!A101,'Isaac 401k'!N:N,0),0)</f>
        <v>2114882.751728849</v>
      </c>
      <c r="R101" s="25">
        <f t="array" aca="1" ref="R101" ca="1">INDEX('Lorri 401b'!L:L,MATCH('Retirement Calculator'!A101,'Lorri 401b'!N:N,0),0)</f>
        <v>4310141.0583239188</v>
      </c>
      <c r="S101" s="25">
        <f t="shared" ca="1" si="7"/>
        <v>6425023.8100527674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7080.840059638921</v>
      </c>
      <c r="K102" s="25">
        <f t="shared" si="4"/>
        <v>18263.995145597393</v>
      </c>
      <c r="L102" s="25"/>
      <c r="N102" s="25">
        <f>'Combined Retirement'!$C$18/12</f>
        <v>33932.660666666663</v>
      </c>
      <c r="O102" s="25">
        <f t="shared" si="5"/>
        <v>8587.8254614303496</v>
      </c>
      <c r="P102" s="25">
        <f t="shared" si="6"/>
        <v>25344.835205236312</v>
      </c>
      <c r="Q102" s="25">
        <f t="array" aca="1" ref="Q102" ca="1">INDEX('Isaac 401k'!L:L,MATCH('Retirement Calculator'!A102,'Isaac 401k'!N:N,0),0)</f>
        <v>2116584.4196344987</v>
      </c>
      <c r="R102" s="25">
        <f t="array" aca="1" ref="R102" ca="1">INDEX('Lorri 401b'!L:L,MATCH('Retirement Calculator'!A102,'Lorri 401b'!N:N,0),0)</f>
        <v>4309759.8842748981</v>
      </c>
      <c r="S102" s="25">
        <f t="shared" ca="1" si="7"/>
        <v>6426344.3039093968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7080.840059638921</v>
      </c>
      <c r="K103" s="25">
        <f t="shared" si="4"/>
        <v>18263.995145597393</v>
      </c>
      <c r="L103" s="25"/>
      <c r="N103" s="25">
        <f>'Combined Retirement'!$C$18/12</f>
        <v>33932.660666666663</v>
      </c>
      <c r="O103" s="25">
        <f t="shared" si="5"/>
        <v>8587.8254614303496</v>
      </c>
      <c r="P103" s="25">
        <f t="shared" si="6"/>
        <v>25344.835205236312</v>
      </c>
      <c r="Q103" s="25">
        <f t="array" aca="1" ref="Q103" ca="1">INDEX('Isaac 401k'!L:L,MATCH('Retirement Calculator'!A103,'Isaac 401k'!N:N,0),0)</f>
        <v>2118293.1778230881</v>
      </c>
      <c r="R103" s="25">
        <f t="array" aca="1" ref="R103" ca="1">INDEX('Lorri 401b'!L:L,MATCH('Retirement Calculator'!A103,'Lorri 401b'!N:N,0),0)</f>
        <v>4309377.1220006729</v>
      </c>
      <c r="S103" s="25">
        <f t="shared" ca="1" si="7"/>
        <v>6427670.299823761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7080.840059638921</v>
      </c>
      <c r="K104" s="25">
        <f t="shared" si="4"/>
        <v>18263.995145597393</v>
      </c>
      <c r="L104" s="25"/>
      <c r="N104" s="25">
        <f>'Combined Retirement'!$C$18/12</f>
        <v>33932.660666666663</v>
      </c>
      <c r="O104" s="25">
        <f t="shared" si="5"/>
        <v>8587.8254614303496</v>
      </c>
      <c r="P104" s="25">
        <f t="shared" si="6"/>
        <v>25344.835205236312</v>
      </c>
      <c r="Q104" s="25">
        <f t="array" aca="1" ref="Q104" ca="1">INDEX('Isaac 401k'!L:L,MATCH('Retirement Calculator'!A104,'Isaac 401k'!N:N,0),0)</f>
        <v>2120009.0558374636</v>
      </c>
      <c r="R104" s="25">
        <f t="array" aca="1" ref="R104" ca="1">INDEX('Lorri 401b'!L:L,MATCH('Retirement Calculator'!A104,'Lorri 401b'!N:N,0),0)</f>
        <v>4308992.7648836384</v>
      </c>
      <c r="S104" s="25">
        <f t="shared" ca="1" si="7"/>
        <v>6429001.8207211019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7080.840059638921</v>
      </c>
      <c r="K105" s="25">
        <f t="shared" si="4"/>
        <v>18263.995145597393</v>
      </c>
      <c r="L105" s="25"/>
      <c r="N105" s="25">
        <f>'Combined Retirement'!$C$18/12</f>
        <v>33932.660666666663</v>
      </c>
      <c r="O105" s="25">
        <f t="shared" si="5"/>
        <v>8587.8254614303496</v>
      </c>
      <c r="P105" s="25">
        <f t="shared" si="6"/>
        <v>25344.835205236312</v>
      </c>
      <c r="Q105" s="25">
        <f t="array" aca="1" ref="Q105" ca="1">INDEX('Isaac 401k'!L:L,MATCH('Retirement Calculator'!A105,'Isaac 401k'!N:N,0),0)</f>
        <v>2121732.0833435655</v>
      </c>
      <c r="R105" s="25">
        <f t="array" aca="1" ref="R105" ca="1">INDEX('Lorri 401b'!L:L,MATCH('Retirement Calculator'!A105,'Lorri 401b'!N:N,0),0)</f>
        <v>4308606.8062786162</v>
      </c>
      <c r="S105" s="25">
        <f t="shared" ca="1" si="7"/>
        <v>6430338.8896221817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7080.840059638921</v>
      </c>
      <c r="K106" s="25">
        <f t="shared" si="4"/>
        <v>18263.995145597393</v>
      </c>
      <c r="L106" s="25"/>
      <c r="N106" s="25">
        <f>'Combined Retirement'!$C$18/12</f>
        <v>33932.660666666663</v>
      </c>
      <c r="O106" s="25">
        <f t="shared" si="5"/>
        <v>8587.8254614303496</v>
      </c>
      <c r="P106" s="25">
        <f t="shared" si="6"/>
        <v>25344.835205236312</v>
      </c>
      <c r="Q106" s="25">
        <f t="array" aca="1" ref="Q106" ca="1">INDEX('Isaac 401k'!L:L,MATCH('Retirement Calculator'!A106,'Isaac 401k'!N:N,0),0)</f>
        <v>2123462.2901309431</v>
      </c>
      <c r="R106" s="25">
        <f t="array" aca="1" ref="R106" ca="1">INDEX('Lorri 401b'!L:L,MATCH('Retirement Calculator'!A106,'Lorri 401b'!N:N,0),0)</f>
        <v>4308219.2395127397</v>
      </c>
      <c r="S106" s="25">
        <f t="shared" ca="1" si="7"/>
        <v>6431681.5296436828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7080.840059638921</v>
      </c>
      <c r="K107" s="25">
        <f t="shared" si="4"/>
        <v>18263.995145597393</v>
      </c>
      <c r="L107" s="25"/>
      <c r="N107" s="25">
        <f>'Combined Retirement'!$C$18/12</f>
        <v>33932.660666666663</v>
      </c>
      <c r="O107" s="25">
        <f t="shared" si="5"/>
        <v>8587.8254614303496</v>
      </c>
      <c r="P107" s="25">
        <f t="shared" si="6"/>
        <v>25344.835205236312</v>
      </c>
      <c r="Q107" s="25">
        <f t="array" aca="1" ref="Q107" ca="1">INDEX('Isaac 401k'!L:L,MATCH('Retirement Calculator'!A107,'Isaac 401k'!N:N,0),0)</f>
        <v>2125199.7061132677</v>
      </c>
      <c r="R107" s="25">
        <f t="array" aca="1" ref="R107" ca="1">INDEX('Lorri 401b'!L:L,MATCH('Retirement Calculator'!A107,'Lorri 401b'!N:N,0),0)</f>
        <v>4307830.0578853386</v>
      </c>
      <c r="S107" s="25">
        <f t="shared" ca="1" si="7"/>
        <v>6433029.7639986062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6404.7404596389215</v>
      </c>
      <c r="K108" s="25">
        <f t="shared" si="4"/>
        <v>16520.094745597391</v>
      </c>
      <c r="L108" s="25"/>
      <c r="N108" s="25">
        <f>'Combined Retirement'!$C$18/12</f>
        <v>33932.660666666663</v>
      </c>
      <c r="O108" s="25">
        <f t="shared" si="5"/>
        <v>11007.82546143035</v>
      </c>
      <c r="P108" s="25">
        <f t="shared" si="6"/>
        <v>22924.835205236312</v>
      </c>
      <c r="Q108" s="25">
        <f t="array" aca="1" ref="Q108" ca="1">INDEX('Isaac 401k'!L:L,MATCH('Retirement Calculator'!A108,'Isaac 401k'!N:N,0),0)</f>
        <v>2127623.2780105188</v>
      </c>
      <c r="R108" s="25">
        <f t="array" aca="1" ref="R108" ca="1">INDEX('Lorri 401b'!L:L,MATCH('Retirement Calculator'!A108,'Lorri 401b'!N:N,0),0)</f>
        <v>4309190.4213194894</v>
      </c>
      <c r="S108" s="25">
        <f t="shared" ca="1" si="7"/>
        <v>6436813.6993300077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6404.7404596389215</v>
      </c>
      <c r="K109" s="25">
        <f t="shared" si="4"/>
        <v>16520.094745597391</v>
      </c>
      <c r="L109" s="25"/>
      <c r="N109" s="25">
        <f>'Combined Retirement'!$C$18/12</f>
        <v>33932.660666666663</v>
      </c>
      <c r="O109" s="25">
        <f t="shared" si="5"/>
        <v>11007.82546143035</v>
      </c>
      <c r="P109" s="25">
        <f t="shared" si="6"/>
        <v>22924.835205236312</v>
      </c>
      <c r="Q109" s="25">
        <f t="array" aca="1" ref="Q109" ca="1">INDEX('Isaac 401k'!L:L,MATCH('Retirement Calculator'!A109,'Isaac 401k'!N:N,0),0)</f>
        <v>2130056.9481240083</v>
      </c>
      <c r="R109" s="25">
        <f t="array" aca="1" ref="R109" ca="1">INDEX('Lorri 401b'!L:L,MATCH('Retirement Calculator'!A109,'Lorri 401b'!N:N,0),0)</f>
        <v>4310556.4529346162</v>
      </c>
      <c r="S109" s="25">
        <f t="shared" ca="1" si="7"/>
        <v>6440613.4010586245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6404.7404596389215</v>
      </c>
      <c r="K110" s="25">
        <f t="shared" si="4"/>
        <v>16520.094745597391</v>
      </c>
      <c r="L110" s="25"/>
      <c r="N110" s="25">
        <f>'Combined Retirement'!$C$18/12</f>
        <v>33932.660666666663</v>
      </c>
      <c r="O110" s="25">
        <f t="shared" si="5"/>
        <v>11007.82546143035</v>
      </c>
      <c r="P110" s="25">
        <f t="shared" si="6"/>
        <v>22924.835205236312</v>
      </c>
      <c r="Q110" s="25">
        <f t="array" aca="1" ref="Q110" ca="1">INDEX('Isaac 401k'!L:L,MATCH('Retirement Calculator'!A110,'Isaac 401k'!N:N,0),0)</f>
        <v>2132500.7585296375</v>
      </c>
      <c r="R110" s="25">
        <f t="array" aca="1" ref="R110" ca="1">INDEX('Lorri 401b'!L:L,MATCH('Retirement Calculator'!A110,'Lorri 401b'!N:N,0),0)</f>
        <v>4311928.1763481395</v>
      </c>
      <c r="S110" s="25">
        <f t="shared" ca="1" si="7"/>
        <v>6444428.9348777775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6404.7404596389215</v>
      </c>
      <c r="K111" s="25">
        <f t="shared" si="4"/>
        <v>16520.094745597391</v>
      </c>
      <c r="L111" s="25"/>
      <c r="N111" s="25">
        <f>'Combined Retirement'!$C$18/12</f>
        <v>33932.660666666663</v>
      </c>
      <c r="O111" s="25">
        <f t="shared" si="5"/>
        <v>11007.82546143035</v>
      </c>
      <c r="P111" s="25">
        <f t="shared" si="6"/>
        <v>22924.835205236312</v>
      </c>
      <c r="Q111" s="25">
        <f t="array" aca="1" ref="Q111" ca="1">INDEX('Isaac 401k'!L:L,MATCH('Retirement Calculator'!A111,'Isaac 401k'!N:N,0),0)</f>
        <v>2134954.7514786231</v>
      </c>
      <c r="R111" s="25">
        <f t="array" aca="1" ref="R111" ca="1">INDEX('Lorri 401b'!L:L,MATCH('Retirement Calculator'!A111,'Lorri 401b'!N:N,0),0)</f>
        <v>4313305.6152758859</v>
      </c>
      <c r="S111" s="25">
        <f t="shared" ca="1" si="7"/>
        <v>6448260.3667545095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6404.7404596389215</v>
      </c>
      <c r="K112" s="25">
        <f t="shared" si="4"/>
        <v>16520.094745597391</v>
      </c>
      <c r="L112" s="25"/>
      <c r="N112" s="25">
        <f>'Combined Retirement'!$C$18/12</f>
        <v>33932.660666666663</v>
      </c>
      <c r="O112" s="25">
        <f t="shared" si="5"/>
        <v>11007.82546143035</v>
      </c>
      <c r="P112" s="25">
        <f t="shared" si="6"/>
        <v>22924.835205236312</v>
      </c>
      <c r="Q112" s="25">
        <f t="array" aca="1" ref="Q112" ca="1">INDEX('Isaac 401k'!L:L,MATCH('Retirement Calculator'!A112,'Isaac 401k'!N:N,0),0)</f>
        <v>2137418.9693982298</v>
      </c>
      <c r="R112" s="25">
        <f t="array" aca="1" ref="R112" ca="1">INDEX('Lorri 401b'!L:L,MATCH('Retirement Calculator'!A112,'Lorri 401b'!N:N,0),0)</f>
        <v>4314688.7935324972</v>
      </c>
      <c r="S112" s="25">
        <f t="shared" ca="1" si="7"/>
        <v>6452107.7629307266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6404.7404596389215</v>
      </c>
      <c r="K113" s="25">
        <f t="shared" si="4"/>
        <v>16520.094745597391</v>
      </c>
      <c r="L113" s="25"/>
      <c r="N113" s="25">
        <f>'Combined Retirement'!$C$18/12</f>
        <v>33932.660666666663</v>
      </c>
      <c r="O113" s="25">
        <f t="shared" si="5"/>
        <v>11007.82546143035</v>
      </c>
      <c r="P113" s="25">
        <f t="shared" si="6"/>
        <v>22924.835205236312</v>
      </c>
      <c r="Q113" s="25">
        <f t="array" aca="1" ref="Q113" ca="1">INDEX('Isaac 401k'!L:L,MATCH('Retirement Calculator'!A113,'Isaac 401k'!N:N,0),0)</f>
        <v>2139893.4548925017</v>
      </c>
      <c r="R113" s="25">
        <f t="array" aca="1" ref="R113" ca="1">INDEX('Lorri 401b'!L:L,MATCH('Retirement Calculator'!A113,'Lorri 401b'!N:N,0),0)</f>
        <v>4316077.735031845</v>
      </c>
      <c r="S113" s="25">
        <f t="shared" ca="1" si="7"/>
        <v>6455971.1899243463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6404.7404596389215</v>
      </c>
      <c r="K114" s="25">
        <f t="shared" si="4"/>
        <v>16520.094745597391</v>
      </c>
      <c r="L114" s="25"/>
      <c r="N114" s="25">
        <f>'Combined Retirement'!$C$18/12</f>
        <v>33932.660666666663</v>
      </c>
      <c r="O114" s="25">
        <f t="shared" si="5"/>
        <v>11007.82546143035</v>
      </c>
      <c r="P114" s="25">
        <f t="shared" si="6"/>
        <v>22924.835205236312</v>
      </c>
      <c r="Q114" s="25">
        <f t="array" aca="1" ref="Q114" ca="1">INDEX('Isaac 401k'!L:L,MATCH('Retirement Calculator'!A114,'Isaac 401k'!N:N,0),0)</f>
        <v>2142378.2507429994</v>
      </c>
      <c r="R114" s="25">
        <f t="array" aca="1" ref="R114" ca="1">INDEX('Lorri 401b'!L:L,MATCH('Retirement Calculator'!A114,'Lorri 401b'!N:N,0),0)</f>
        <v>4317472.4637874402</v>
      </c>
      <c r="S114" s="25">
        <f t="shared" ca="1" si="7"/>
        <v>6459850.71453044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6404.7404596389215</v>
      </c>
      <c r="K115" s="25">
        <f t="shared" si="4"/>
        <v>16520.094745597391</v>
      </c>
      <c r="L115" s="25"/>
      <c r="N115" s="25">
        <f>'Combined Retirement'!$C$18/12</f>
        <v>33932.660666666663</v>
      </c>
      <c r="O115" s="25">
        <f t="shared" si="5"/>
        <v>11007.82546143035</v>
      </c>
      <c r="P115" s="25">
        <f t="shared" si="6"/>
        <v>22924.835205236312</v>
      </c>
      <c r="Q115" s="25">
        <f t="array" aca="1" ref="Q115" ca="1">INDEX('Isaac 401k'!L:L,MATCH('Retirement Calculator'!A115,'Isaac 401k'!N:N,0),0)</f>
        <v>2144873.399909541</v>
      </c>
      <c r="R115" s="25">
        <f t="array" aca="1" ref="R115" ca="1">INDEX('Lorri 401b'!L:L,MATCH('Retirement Calculator'!A115,'Lorri 401b'!N:N,0),0)</f>
        <v>4318873.0039128503</v>
      </c>
      <c r="S115" s="25">
        <f t="shared" ca="1" si="7"/>
        <v>6463746.4038223913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6404.7404596389215</v>
      </c>
      <c r="K116" s="25">
        <f t="shared" si="4"/>
        <v>16520.094745597391</v>
      </c>
      <c r="L116" s="25"/>
      <c r="N116" s="25">
        <f>'Combined Retirement'!$C$18/12</f>
        <v>33932.660666666663</v>
      </c>
      <c r="O116" s="25">
        <f t="shared" si="5"/>
        <v>11007.82546143035</v>
      </c>
      <c r="P116" s="25">
        <f t="shared" si="6"/>
        <v>22924.835205236312</v>
      </c>
      <c r="Q116" s="25">
        <f t="array" aca="1" ref="Q116" ca="1">INDEX('Isaac 401k'!L:L,MATCH('Retirement Calculator'!A116,'Isaac 401k'!N:N,0),0)</f>
        <v>2147378.9455309431</v>
      </c>
      <c r="R116" s="25">
        <f t="array" aca="1" ref="R116" ca="1">INDEX('Lorri 401b'!L:L,MATCH('Retirement Calculator'!A116,'Lorri 401b'!N:N,0),0)</f>
        <v>4320279.3796221158</v>
      </c>
      <c r="S116" s="25">
        <f t="shared" ca="1" si="7"/>
        <v>6467658.3251530584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6404.7404596389215</v>
      </c>
      <c r="K117" s="25">
        <f t="shared" si="4"/>
        <v>16520.094745597391</v>
      </c>
      <c r="L117" s="25"/>
      <c r="N117" s="25">
        <f>'Combined Retirement'!$C$18/12</f>
        <v>33932.660666666663</v>
      </c>
      <c r="O117" s="25">
        <f t="shared" si="5"/>
        <v>11007.82546143035</v>
      </c>
      <c r="P117" s="25">
        <f t="shared" si="6"/>
        <v>22924.835205236312</v>
      </c>
      <c r="Q117" s="25">
        <f t="array" aca="1" ref="Q117" ca="1">INDEX('Isaac 401k'!L:L,MATCH('Retirement Calculator'!A117,'Isaac 401k'!N:N,0),0)</f>
        <v>2149894.9309257679</v>
      </c>
      <c r="R117" s="25">
        <f t="array" aca="1" ref="R117" ca="1">INDEX('Lorri 401b'!L:L,MATCH('Retirement Calculator'!A117,'Lorri 401b'!N:N,0),0)</f>
        <v>4321691.6152301701</v>
      </c>
      <c r="S117" s="25">
        <f t="shared" ca="1" si="7"/>
        <v>6471586.5461559379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6404.7404596389215</v>
      </c>
      <c r="K118" s="25">
        <f t="shared" si="4"/>
        <v>16520.094745597391</v>
      </c>
      <c r="L118" s="25"/>
      <c r="N118" s="25">
        <f>'Combined Retirement'!$C$18/12</f>
        <v>33932.660666666663</v>
      </c>
      <c r="O118" s="25">
        <f t="shared" si="5"/>
        <v>11007.82546143035</v>
      </c>
      <c r="P118" s="25">
        <f t="shared" si="6"/>
        <v>22924.835205236312</v>
      </c>
      <c r="Q118" s="25">
        <f t="array" aca="1" ref="Q118" ca="1">INDEX('Isaac 401k'!L:L,MATCH('Retirement Calculator'!A118,'Isaac 401k'!N:N,0),0)</f>
        <v>2152421.3995930711</v>
      </c>
      <c r="R118" s="25">
        <f t="array" aca="1" ref="R118" ca="1">INDEX('Lorri 401b'!L:L,MATCH('Retirement Calculator'!A118,'Lorri 401b'!N:N,0),0)</f>
        <v>4323109.7351532578</v>
      </c>
      <c r="S118" s="25">
        <f t="shared" ca="1" si="7"/>
        <v>6475531.1347463289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6404.7404596389215</v>
      </c>
      <c r="K119" s="25">
        <f t="shared" si="4"/>
        <v>16520.094745597391</v>
      </c>
      <c r="L119" s="25"/>
      <c r="N119" s="25">
        <f>'Combined Retirement'!$C$18/12</f>
        <v>33932.660666666663</v>
      </c>
      <c r="O119" s="25">
        <f t="shared" si="5"/>
        <v>11007.82546143035</v>
      </c>
      <c r="P119" s="25">
        <f t="shared" si="6"/>
        <v>22924.835205236312</v>
      </c>
      <c r="Q119" s="25">
        <f t="array" aca="1" ref="Q119" ca="1">INDEX('Isaac 401k'!L:L,MATCH('Retirement Calculator'!A119,'Isaac 401k'!N:N,0),0)</f>
        <v>2154958.3952131546</v>
      </c>
      <c r="R119" s="25">
        <f t="array" aca="1" ref="R119" ca="1">INDEX('Lorri 401b'!L:L,MATCH('Retirement Calculator'!A119,'Lorri 401b'!N:N,0),0)</f>
        <v>4324533.7639093585</v>
      </c>
      <c r="S119" s="25">
        <f t="shared" ca="1" si="7"/>
        <v>6479492.1591225136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6404.7404596389215</v>
      </c>
      <c r="K120" s="25">
        <f t="shared" si="4"/>
        <v>16520.094745597391</v>
      </c>
      <c r="L120" s="25"/>
      <c r="N120" s="25">
        <f>'Combined Retirement'!$C$18/12</f>
        <v>33932.660666666663</v>
      </c>
      <c r="O120" s="25">
        <f t="shared" si="5"/>
        <v>11007.82546143035</v>
      </c>
      <c r="P120" s="25">
        <f t="shared" si="6"/>
        <v>22924.835205236312</v>
      </c>
      <c r="Q120" s="25">
        <f t="array" aca="1" ref="Q120" ca="1">INDEX('Isaac 401k'!L:L,MATCH('Retirement Calculator'!A120,'Isaac 401k'!N:N,0),0)</f>
        <v>2157505.9616483217</v>
      </c>
      <c r="R120" s="25">
        <f t="array" aca="1" ref="R120" ca="1">INDEX('Lorri 401b'!L:L,MATCH('Retirement Calculator'!A120,'Lorri 401b'!N:N,0),0)</f>
        <v>4325963.7261186093</v>
      </c>
      <c r="S120" s="25">
        <f t="shared" ca="1" si="7"/>
        <v>6483469.687766931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6404.7404596389215</v>
      </c>
      <c r="K121" s="25">
        <f t="shared" si="4"/>
        <v>16520.094745597391</v>
      </c>
      <c r="L121" s="25"/>
      <c r="N121" s="25">
        <f>'Combined Retirement'!$C$18/12</f>
        <v>33932.660666666663</v>
      </c>
      <c r="O121" s="25">
        <f t="shared" si="5"/>
        <v>11007.82546143035</v>
      </c>
      <c r="P121" s="25">
        <f t="shared" si="6"/>
        <v>22924.835205236312</v>
      </c>
      <c r="Q121" s="25">
        <f t="array" aca="1" ref="Q121" ca="1">INDEX('Isaac 401k'!L:L,MATCH('Retirement Calculator'!A121,'Isaac 401k'!N:N,0),0)</f>
        <v>2160064.1429436356</v>
      </c>
      <c r="R121" s="25">
        <f t="array" aca="1" ref="R121" ca="1">INDEX('Lorri 401b'!L:L,MATCH('Retirement Calculator'!A121,'Lorri 401b'!N:N,0),0)</f>
        <v>4327399.6465037325</v>
      </c>
      <c r="S121" s="25">
        <f t="shared" ca="1" si="7"/>
        <v>6487463.7894473681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6404.7404596389215</v>
      </c>
      <c r="K122" s="25">
        <f t="shared" si="4"/>
        <v>16520.094745597391</v>
      </c>
      <c r="L122" s="25"/>
      <c r="N122" s="25">
        <f>'Combined Retirement'!$C$18/12</f>
        <v>33932.660666666663</v>
      </c>
      <c r="O122" s="25">
        <f t="shared" si="5"/>
        <v>11007.82546143035</v>
      </c>
      <c r="P122" s="25">
        <f t="shared" si="6"/>
        <v>22924.835205236312</v>
      </c>
      <c r="Q122" s="25">
        <f t="array" aca="1" ref="Q122" ca="1">INDEX('Isaac 401k'!L:L,MATCH('Retirement Calculator'!A122,'Isaac 401k'!N:N,0),0)</f>
        <v>2162632.9833276798</v>
      </c>
      <c r="R122" s="25">
        <f t="array" aca="1" ref="R122" ca="1">INDEX('Lorri 401b'!L:L,MATCH('Retirement Calculator'!A122,'Lorri 401b'!N:N,0),0)</f>
        <v>4328841.5498904604</v>
      </c>
      <c r="S122" s="25">
        <f t="shared" ca="1" si="7"/>
        <v>6491474.5332181398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6404.7404596389215</v>
      </c>
      <c r="K123" s="25">
        <f t="shared" si="4"/>
        <v>16520.094745597391</v>
      </c>
      <c r="L123" s="25"/>
      <c r="N123" s="25">
        <f>'Combined Retirement'!$C$18/12</f>
        <v>33932.660666666663</v>
      </c>
      <c r="O123" s="25">
        <f t="shared" si="5"/>
        <v>11007.82546143035</v>
      </c>
      <c r="P123" s="25">
        <f t="shared" si="6"/>
        <v>22924.835205236312</v>
      </c>
      <c r="Q123" s="25">
        <f t="array" aca="1" ref="Q123" ca="1">INDEX('Isaac 401k'!L:L,MATCH('Retirement Calculator'!A123,'Isaac 401k'!N:N,0),0)</f>
        <v>2165212.5272133243</v>
      </c>
      <c r="R123" s="25">
        <f t="array" aca="1" ref="R123" ca="1">INDEX('Lorri 401b'!L:L,MATCH('Retirement Calculator'!A123,'Lorri 401b'!N:N,0),0)</f>
        <v>4330289.4612079663</v>
      </c>
      <c r="S123" s="25">
        <f t="shared" ca="1" si="7"/>
        <v>6495501.9884212911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6404.7404596389215</v>
      </c>
      <c r="K124" s="25">
        <f t="shared" si="4"/>
        <v>16520.094745597391</v>
      </c>
      <c r="L124" s="25"/>
      <c r="N124" s="25">
        <f>'Combined Retirement'!$C$18/12</f>
        <v>33932.660666666663</v>
      </c>
      <c r="O124" s="25">
        <f t="shared" si="5"/>
        <v>11007.82546143035</v>
      </c>
      <c r="P124" s="25">
        <f t="shared" si="6"/>
        <v>22924.835205236312</v>
      </c>
      <c r="Q124" s="25">
        <f t="array" aca="1" ref="Q124" ca="1">INDEX('Isaac 401k'!L:L,MATCH('Retirement Calculator'!A124,'Isaac 401k'!N:N,0),0)</f>
        <v>2167802.8191984924</v>
      </c>
      <c r="R124" s="25">
        <f t="array" aca="1" ref="R124" ca="1">INDEX('Lorri 401b'!L:L,MATCH('Retirement Calculator'!A124,'Lorri 401b'!N:N,0),0)</f>
        <v>4331743.4054892948</v>
      </c>
      <c r="S124" s="25">
        <f t="shared" ca="1" si="7"/>
        <v>6499546.2246877868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6404.7404596389215</v>
      </c>
      <c r="K125" s="25">
        <f t="shared" si="4"/>
        <v>16520.094745597391</v>
      </c>
      <c r="L125" s="25"/>
      <c r="N125" s="25">
        <f>'Combined Retirement'!$C$18/12</f>
        <v>33932.660666666663</v>
      </c>
      <c r="O125" s="25">
        <f t="shared" si="5"/>
        <v>11007.82546143035</v>
      </c>
      <c r="P125" s="25">
        <f t="shared" si="6"/>
        <v>22924.835205236312</v>
      </c>
      <c r="Q125" s="25">
        <f t="array" aca="1" ref="Q125" ca="1">INDEX('Isaac 401k'!L:L,MATCH('Retirement Calculator'!A125,'Isaac 401k'!N:N,0),0)</f>
        <v>2170403.9040669319</v>
      </c>
      <c r="R125" s="25">
        <f t="array" aca="1" ref="R125" ca="1">INDEX('Lorri 401b'!L:L,MATCH('Retirement Calculator'!A125,'Lorri 401b'!N:N,0),0)</f>
        <v>4333203.4078717958</v>
      </c>
      <c r="S125" s="25">
        <f t="shared" ca="1" si="7"/>
        <v>6503607.3119387273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6404.7404596389215</v>
      </c>
      <c r="K126" s="25">
        <f t="shared" si="4"/>
        <v>16520.094745597391</v>
      </c>
      <c r="L126" s="25"/>
      <c r="N126" s="25">
        <f>'Combined Retirement'!$C$18/12</f>
        <v>33932.660666666663</v>
      </c>
      <c r="O126" s="25">
        <f t="shared" si="5"/>
        <v>11007.82546143035</v>
      </c>
      <c r="P126" s="25">
        <f t="shared" si="6"/>
        <v>22924.835205236312</v>
      </c>
      <c r="Q126" s="25">
        <f t="array" aca="1" ref="Q126" ca="1">INDEX('Isaac 401k'!L:L,MATCH('Retirement Calculator'!A126,'Isaac 401k'!N:N,0),0)</f>
        <v>2173015.8267889898</v>
      </c>
      <c r="R126" s="25">
        <f t="array" aca="1" ref="R126" ca="1">INDEX('Lorri 401b'!L:L,MATCH('Retirement Calculator'!A126,'Lorri 401b'!N:N,0),0)</f>
        <v>4334669.4935975568</v>
      </c>
      <c r="S126" s="25">
        <f t="shared" ca="1" si="7"/>
        <v>6507685.3203865467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6404.7404596389215</v>
      </c>
      <c r="K127" s="25">
        <f t="shared" si="4"/>
        <v>16520.094745597391</v>
      </c>
      <c r="L127" s="25"/>
      <c r="N127" s="25">
        <f>'Combined Retirement'!$C$18/12</f>
        <v>33932.660666666663</v>
      </c>
      <c r="O127" s="25">
        <f t="shared" si="5"/>
        <v>11007.82546143035</v>
      </c>
      <c r="P127" s="25">
        <f t="shared" si="6"/>
        <v>22924.835205236312</v>
      </c>
      <c r="Q127" s="25">
        <f t="array" aca="1" ref="Q127" ca="1">INDEX('Isaac 401k'!L:L,MATCH('Retirement Calculator'!A127,'Isaac 401k'!N:N,0),0)</f>
        <v>2175638.6325223898</v>
      </c>
      <c r="R127" s="25">
        <f t="array" aca="1" ref="R127" ca="1">INDEX('Lorri 401b'!L:L,MATCH('Retirement Calculator'!A127,'Lorri 401b'!N:N,0),0)</f>
        <v>4336141.6880138423</v>
      </c>
      <c r="S127" s="25">
        <f t="shared" ca="1" si="7"/>
        <v>6511780.3205362316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6404.7404596389215</v>
      </c>
      <c r="K128" s="25">
        <f t="shared" si="4"/>
        <v>16520.094745597391</v>
      </c>
      <c r="L128" s="25"/>
      <c r="N128" s="25">
        <f>'Combined Retirement'!$C$18/12</f>
        <v>33932.660666666663</v>
      </c>
      <c r="O128" s="25">
        <f t="shared" si="5"/>
        <v>11007.82546143035</v>
      </c>
      <c r="P128" s="25">
        <f t="shared" si="6"/>
        <v>22924.835205236312</v>
      </c>
      <c r="Q128" s="25">
        <f t="array" aca="1" ref="Q128" ca="1">INDEX('Isaac 401k'!L:L,MATCH('Retirement Calculator'!A128,'Isaac 401k'!N:N,0),0)</f>
        <v>2178272.3666130123</v>
      </c>
      <c r="R128" s="25">
        <f t="array" aca="1" ref="R128" ca="1">INDEX('Lorri 401b'!L:L,MATCH('Retirement Calculator'!A128,'Lorri 401b'!N:N,0),0)</f>
        <v>4337620.0165735288</v>
      </c>
      <c r="S128" s="25">
        <f t="shared" ca="1" si="7"/>
        <v>6515892.3831865415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6404.7404596389215</v>
      </c>
      <c r="K129" s="25">
        <f t="shared" si="4"/>
        <v>16520.094745597391</v>
      </c>
      <c r="L129" s="25"/>
      <c r="N129" s="25">
        <f>'Combined Retirement'!$C$18/12</f>
        <v>33932.660666666663</v>
      </c>
      <c r="O129" s="25">
        <f t="shared" si="5"/>
        <v>11007.82546143035</v>
      </c>
      <c r="P129" s="25">
        <f t="shared" si="6"/>
        <v>22924.835205236312</v>
      </c>
      <c r="Q129" s="25">
        <f t="array" aca="1" ref="Q129" ca="1">INDEX('Isaac 401k'!L:L,MATCH('Retirement Calculator'!A129,'Isaac 401k'!N:N,0),0)</f>
        <v>2180917.0745956791</v>
      </c>
      <c r="R129" s="25">
        <f t="array" aca="1" ref="R129" ca="1">INDEX('Lorri 401b'!L:L,MATCH('Retirement Calculator'!A129,'Lorri 401b'!N:N,0),0)</f>
        <v>4339104.5048355469</v>
      </c>
      <c r="S129" s="25">
        <f t="shared" ca="1" si="7"/>
        <v>6520021.5794312265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6404.7404596389215</v>
      </c>
      <c r="K130" s="25">
        <f t="shared" si="4"/>
        <v>16520.094745597391</v>
      </c>
      <c r="L130" s="25"/>
      <c r="N130" s="25">
        <f>'Combined Retirement'!$C$18/12</f>
        <v>33932.660666666663</v>
      </c>
      <c r="O130" s="25">
        <f t="shared" si="5"/>
        <v>11007.82546143035</v>
      </c>
      <c r="P130" s="25">
        <f t="shared" si="6"/>
        <v>22924.835205236312</v>
      </c>
      <c r="Q130" s="25">
        <f t="array" aca="1" ref="Q130" ca="1">INDEX('Isaac 401k'!L:L,MATCH('Retirement Calculator'!A130,'Isaac 401k'!N:N,0),0)</f>
        <v>2183572.8021949399</v>
      </c>
      <c r="R130" s="25">
        <f t="array" aca="1" ref="R130" ca="1">INDEX('Lorri 401b'!L:L,MATCH('Retirement Calculator'!A130,'Lorri 401b'!N:N,0),0)</f>
        <v>4340595.1784653235</v>
      </c>
      <c r="S130" s="25">
        <f t="shared" ca="1" si="7"/>
        <v>6524167.9806602634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6404.7404596389215</v>
      </c>
      <c r="K131" s="25">
        <f t="shared" si="4"/>
        <v>16520.094745597391</v>
      </c>
      <c r="L131" s="25"/>
      <c r="N131" s="25">
        <f>'Combined Retirement'!$C$18/12</f>
        <v>33932.660666666663</v>
      </c>
      <c r="O131" s="25">
        <f t="shared" si="5"/>
        <v>11007.82546143035</v>
      </c>
      <c r="P131" s="25">
        <f t="shared" si="6"/>
        <v>22924.835205236312</v>
      </c>
      <c r="Q131" s="25">
        <f t="array" aca="1" ref="Q131" ca="1">INDEX('Isaac 401k'!L:L,MATCH('Retirement Calculator'!A131,'Isaac 401k'!N:N,0),0)</f>
        <v>2186239.5953258644</v>
      </c>
      <c r="R131" s="25">
        <f t="array" aca="1" ref="R131" ca="1">INDEX('Lorri 401b'!L:L,MATCH('Retirement Calculator'!A131,'Lorri 401b'!N:N,0),0)</f>
        <v>4342092.0632352242</v>
      </c>
      <c r="S131" s="25">
        <f t="shared" ca="1" si="7"/>
        <v>6528331.6585610881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6404.7404596389215</v>
      </c>
      <c r="K132" s="25">
        <f t="shared" si="4"/>
        <v>16520.094745597391</v>
      </c>
      <c r="L132" s="25"/>
      <c r="N132" s="25">
        <f>'Combined Retirement'!$C$18/12</f>
        <v>33932.660666666663</v>
      </c>
      <c r="O132" s="25">
        <f t="shared" si="5"/>
        <v>11007.82546143035</v>
      </c>
      <c r="P132" s="25">
        <f t="shared" si="6"/>
        <v>22924.835205236312</v>
      </c>
      <c r="Q132" s="25">
        <f t="array" aca="1" ref="Q132" ca="1">INDEX('Isaac 401k'!L:L,MATCH('Retirement Calculator'!A132,'Isaac 401k'!N:N,0),0)</f>
        <v>2188917.5000948347</v>
      </c>
      <c r="R132" s="25">
        <f t="array" aca="1" ref="R132" ca="1">INDEX('Lorri 401b'!L:L,MATCH('Retirement Calculator'!A132,'Lorri 401b'!N:N,0),0)</f>
        <v>4343595.185025</v>
      </c>
      <c r="S132" s="25">
        <f t="shared" ca="1" si="7"/>
        <v>6532512.6851198347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6404.7404596389215</v>
      </c>
      <c r="K133" s="25">
        <f t="shared" si="4"/>
        <v>16520.094745597391</v>
      </c>
      <c r="L133" s="25"/>
      <c r="N133" s="25">
        <f>'Combined Retirement'!$C$18/12</f>
        <v>33932.660666666663</v>
      </c>
      <c r="O133" s="25">
        <f t="shared" si="5"/>
        <v>11007.82546143035</v>
      </c>
      <c r="P133" s="25">
        <f t="shared" si="6"/>
        <v>22924.835205236312</v>
      </c>
      <c r="Q133" s="25">
        <f t="array" aca="1" ref="Q133" ca="1">INDEX('Isaac 401k'!L:L,MATCH('Retirement Calculator'!A133,'Isaac 401k'!N:N,0),0)</f>
        <v>2191606.5628003422</v>
      </c>
      <c r="R133" s="25">
        <f t="array" aca="1" ref="R133" ca="1">INDEX('Lorri 401b'!L:L,MATCH('Retirement Calculator'!A133,'Lorri 401b'!N:N,0),0)</f>
        <v>4345104.5698222332</v>
      </c>
      <c r="S133" s="25">
        <f t="shared" ca="1" si="7"/>
        <v>6536711.1326225754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6404.7404596389215</v>
      </c>
      <c r="K134" s="25">
        <f t="shared" si="4"/>
        <v>16520.094745597391</v>
      </c>
      <c r="L134" s="25"/>
      <c r="N134" s="25">
        <f>'Combined Retirement'!$C$18/12</f>
        <v>33932.660666666663</v>
      </c>
      <c r="O134" s="25">
        <f t="shared" si="5"/>
        <v>11007.82546143035</v>
      </c>
      <c r="P134" s="25">
        <f t="shared" si="6"/>
        <v>22924.835205236312</v>
      </c>
      <c r="Q134" s="25">
        <f t="array" aca="1" ref="Q134" ca="1">INDEX('Isaac 401k'!L:L,MATCH('Retirement Calculator'!A134,'Isaac 401k'!N:N,0),0)</f>
        <v>2194306.8299337896</v>
      </c>
      <c r="R134" s="25">
        <f t="array" aca="1" ref="R134" ca="1">INDEX('Lorri 401b'!L:L,MATCH('Retirement Calculator'!A134,'Lorri 401b'!N:N,0),0)</f>
        <v>4346620.2437227881</v>
      </c>
      <c r="S134" s="25">
        <f t="shared" ca="1" si="7"/>
        <v>6540927.0736565776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6404.7404596389215</v>
      </c>
      <c r="K135" s="25">
        <f t="shared" si="4"/>
        <v>16520.094745597391</v>
      </c>
      <c r="L135" s="25"/>
      <c r="N135" s="25">
        <f>'Combined Retirement'!$C$18/12</f>
        <v>33932.660666666663</v>
      </c>
      <c r="O135" s="25">
        <f t="shared" si="5"/>
        <v>11007.82546143035</v>
      </c>
      <c r="P135" s="25">
        <f t="shared" si="6"/>
        <v>22924.835205236312</v>
      </c>
      <c r="Q135" s="25">
        <f t="array" aca="1" ref="Q135" ca="1">INDEX('Isaac 401k'!L:L,MATCH('Retirement Calculator'!A135,'Isaac 401k'!N:N,0),0)</f>
        <v>2197018.3481802926</v>
      </c>
      <c r="R135" s="25">
        <f t="array" aca="1" ref="R135" ca="1">INDEX('Lorri 401b'!L:L,MATCH('Retirement Calculator'!A135,'Lorri 401b'!N:N,0),0)</f>
        <v>4348142.2329312619</v>
      </c>
      <c r="S135" s="25">
        <f t="shared" ca="1" si="7"/>
        <v>6545160.5811115541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6404.7404596389215</v>
      </c>
      <c r="K136" s="25">
        <f t="shared" si="4"/>
        <v>16520.094745597391</v>
      </c>
      <c r="L136" s="25"/>
      <c r="N136" s="25">
        <f>'Combined Retirement'!$C$18/12</f>
        <v>33932.660666666663</v>
      </c>
      <c r="O136" s="25">
        <f t="shared" si="5"/>
        <v>11007.82546143035</v>
      </c>
      <c r="P136" s="25">
        <f t="shared" si="6"/>
        <v>22924.835205236312</v>
      </c>
      <c r="Q136" s="25">
        <f t="array" aca="1" ref="Q136" ca="1">INDEX('Isaac 401k'!L:L,MATCH('Retirement Calculator'!A136,'Isaac 401k'!N:N,0),0)</f>
        <v>2199741.1644194894</v>
      </c>
      <c r="R136" s="25">
        <f t="array" aca="1" ref="R136" ca="1">INDEX('Lorri 401b'!L:L,MATCH('Retirement Calculator'!A136,'Lorri 401b'!N:N,0),0)</f>
        <v>4349670.5637614373</v>
      </c>
      <c r="S136" s="25">
        <f t="shared" ca="1" si="7"/>
        <v>6549411.7281809263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6404.7404596389215</v>
      </c>
      <c r="K137" s="25">
        <f t="shared" si="4"/>
        <v>16520.094745597391</v>
      </c>
      <c r="L137" s="25"/>
      <c r="N137" s="25">
        <f>'Combined Retirement'!$C$18/12</f>
        <v>33932.660666666663</v>
      </c>
      <c r="O137" s="25">
        <f t="shared" si="5"/>
        <v>11007.82546143035</v>
      </c>
      <c r="P137" s="25">
        <f t="shared" si="6"/>
        <v>22924.835205236312</v>
      </c>
      <c r="Q137" s="25">
        <f t="array" aca="1" ref="Q137" ca="1">INDEX('Isaac 401k'!L:L,MATCH('Retirement Calculator'!A137,'Isaac 401k'!N:N,0),0)</f>
        <v>2202475.3257263498</v>
      </c>
      <c r="R137" s="25">
        <f t="array" aca="1" ref="R137" ca="1">INDEX('Lorri 401b'!L:L,MATCH('Retirement Calculator'!A137,'Lorri 401b'!N:N,0),0)</f>
        <v>4351205.2626367388</v>
      </c>
      <c r="S137" s="25">
        <f t="shared" ca="1" si="7"/>
        <v>6553680.5883630887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6404.7404596389215</v>
      </c>
      <c r="K138" s="25">
        <f t="shared" si="4"/>
        <v>16520.094745597391</v>
      </c>
      <c r="L138" s="25"/>
      <c r="N138" s="25">
        <f>'Combined Retirement'!$C$18/12</f>
        <v>33932.660666666663</v>
      </c>
      <c r="O138" s="25">
        <f t="shared" si="5"/>
        <v>11007.82546143035</v>
      </c>
      <c r="P138" s="25">
        <f t="shared" si="6"/>
        <v>22924.835205236312</v>
      </c>
      <c r="Q138" s="25">
        <f t="array" aca="1" ref="Q138" ca="1">INDEX('Isaac 401k'!L:L,MATCH('Retirement Calculator'!A138,'Isaac 401k'!N:N,0),0)</f>
        <v>2205220.8793719886</v>
      </c>
      <c r="R138" s="25">
        <f t="array" aca="1" ref="R138" ca="1">INDEX('Lorri 401b'!L:L,MATCH('Retirement Calculator'!A138,'Lorri 401b'!N:N,0),0)</f>
        <v>4352746.3560906872</v>
      </c>
      <c r="S138" s="25">
        <f t="shared" ca="1" si="7"/>
        <v>6557967.2354626758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6404.7404596389215</v>
      </c>
      <c r="K139" s="25">
        <f t="shared" si="4"/>
        <v>16520.094745597391</v>
      </c>
      <c r="L139" s="25"/>
      <c r="N139" s="25">
        <f>'Combined Retirement'!$C$18/12</f>
        <v>33932.660666666663</v>
      </c>
      <c r="O139" s="25">
        <f t="shared" si="5"/>
        <v>11007.82546143035</v>
      </c>
      <c r="P139" s="25">
        <f t="shared" si="6"/>
        <v>22924.835205236312</v>
      </c>
      <c r="Q139" s="25">
        <f t="array" aca="1" ref="Q139" ca="1">INDEX('Isaac 401k'!L:L,MATCH('Retirement Calculator'!A139,'Isaac 401k'!N:N,0),0)</f>
        <v>2207977.8728244845</v>
      </c>
      <c r="R139" s="25">
        <f t="array" aca="1" ref="R139" ca="1">INDEX('Lorri 401b'!L:L,MATCH('Retirement Calculator'!A139,'Lorri 401b'!N:N,0),0)</f>
        <v>4354293.8707673606</v>
      </c>
      <c r="S139" s="25">
        <f t="shared" ca="1" si="7"/>
        <v>6562271.743591845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6404.7404596389215</v>
      </c>
      <c r="K140" s="25">
        <f t="shared" si="4"/>
        <v>16520.094745597391</v>
      </c>
      <c r="L140" s="25"/>
      <c r="N140" s="25">
        <f>'Combined Retirement'!$C$18/12</f>
        <v>33932.660666666663</v>
      </c>
      <c r="O140" s="25">
        <f t="shared" si="5"/>
        <v>11007.82546143035</v>
      </c>
      <c r="P140" s="25">
        <f t="shared" si="6"/>
        <v>22924.835205236312</v>
      </c>
      <c r="Q140" s="25">
        <f t="array" aca="1" ref="Q140" ca="1">INDEX('Isaac 401k'!L:L,MATCH('Retirement Calculator'!A140,'Isaac 401k'!N:N,0),0)</f>
        <v>2210746.353749699</v>
      </c>
      <c r="R140" s="25">
        <f t="array" aca="1" ref="R140" ca="1">INDEX('Lorri 401b'!L:L,MATCH('Retirement Calculator'!A140,'Lorri 401b'!N:N,0),0)</f>
        <v>4355847.8334218534</v>
      </c>
      <c r="S140" s="25">
        <f t="shared" ca="1" si="7"/>
        <v>6566594.1871715523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6404.7404596389215</v>
      </c>
      <c r="K141" s="25">
        <f t="shared" si="4"/>
        <v>16520.094745597391</v>
      </c>
      <c r="L141" s="25"/>
      <c r="N141" s="25">
        <f>'Combined Retirement'!$C$18/12</f>
        <v>33932.660666666663</v>
      </c>
      <c r="O141" s="25">
        <f t="shared" si="5"/>
        <v>11007.82546143035</v>
      </c>
      <c r="P141" s="25">
        <f t="shared" si="6"/>
        <v>22924.835205236312</v>
      </c>
      <c r="Q141" s="25">
        <f t="array" aca="1" ref="Q141" ca="1">INDEX('Isaac 401k'!L:L,MATCH('Retirement Calculator'!A141,'Isaac 401k'!N:N,0),0)</f>
        <v>2213526.3700121017</v>
      </c>
      <c r="R141" s="25">
        <f t="array" aca="1" ref="R141" ca="1">INDEX('Lorri 401b'!L:L,MATCH('Retirement Calculator'!A141,'Lorri 401b'!N:N,0),0)</f>
        <v>4357408.2709207395</v>
      </c>
      <c r="S141" s="25">
        <f t="shared" ca="1" si="7"/>
        <v>6570934.6409328412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6404.7404596389215</v>
      </c>
      <c r="K142" s="25">
        <f t="shared" si="4"/>
        <v>16520.094745597391</v>
      </c>
      <c r="L142" s="25"/>
      <c r="N142" s="25">
        <f>'Combined Retirement'!$C$18/12</f>
        <v>33932.660666666663</v>
      </c>
      <c r="O142" s="25">
        <f t="shared" si="5"/>
        <v>11007.82546143035</v>
      </c>
      <c r="P142" s="25">
        <f t="shared" si="6"/>
        <v>22924.835205236312</v>
      </c>
      <c r="Q142" s="25">
        <f t="array" aca="1" ref="Q142" ca="1">INDEX('Isaac 401k'!L:L,MATCH('Retirement Calculator'!A142,'Isaac 401k'!N:N,0),0)</f>
        <v>2216317.9696755977</v>
      </c>
      <c r="R142" s="25">
        <f t="array" aca="1" ref="R142" ca="1">INDEX('Lorri 401b'!L:L,MATCH('Retirement Calculator'!A142,'Lorri 401b'!N:N,0),0)</f>
        <v>4358975.2102425378</v>
      </c>
      <c r="S142" s="25">
        <f t="shared" ca="1" si="7"/>
        <v>6575293.1799181355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6404.7404596389215</v>
      </c>
      <c r="K143" s="25">
        <f t="shared" si="4"/>
        <v>16520.094745597391</v>
      </c>
      <c r="L143" s="25"/>
      <c r="N143" s="25">
        <f>'Combined Retirement'!$C$18/12</f>
        <v>33932.660666666663</v>
      </c>
      <c r="O143" s="25">
        <f t="shared" si="5"/>
        <v>11007.82546143035</v>
      </c>
      <c r="P143" s="25">
        <f t="shared" si="6"/>
        <v>22924.835205236312</v>
      </c>
      <c r="Q143" s="25">
        <f t="array" aca="1" ref="Q143" ca="1">INDEX('Isaac 401k'!L:L,MATCH('Retirement Calculator'!A143,'Isaac 401k'!N:N,0),0)</f>
        <v>2219121.2010043585</v>
      </c>
      <c r="R143" s="25">
        <f t="array" aca="1" ref="R143" ca="1">INDEX('Lorri 401b'!L:L,MATCH('Retirement Calculator'!A143,'Lorri 401b'!N:N,0),0)</f>
        <v>4360548.6784781776</v>
      </c>
      <c r="S143" s="25">
        <f t="shared" ca="1" si="7"/>
        <v>6579669.8794825356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6404.7404596389215</v>
      </c>
      <c r="K144" s="25">
        <f t="shared" si="4"/>
        <v>16520.094745597391</v>
      </c>
      <c r="L144" s="25"/>
      <c r="N144" s="25">
        <f>'Combined Retirement'!$C$18/12</f>
        <v>33932.660666666663</v>
      </c>
      <c r="O144" s="25">
        <f t="shared" si="5"/>
        <v>11007.82546143035</v>
      </c>
      <c r="P144" s="25">
        <f t="shared" si="6"/>
        <v>22924.835205236312</v>
      </c>
      <c r="Q144" s="25">
        <f t="array" aca="1" ref="Q144" ca="1">INDEX('Isaac 401k'!L:L,MATCH('Retirement Calculator'!A144,'Isaac 401k'!N:N,0),0)</f>
        <v>2221936.1124636559</v>
      </c>
      <c r="R144" s="25">
        <f t="array" aca="1" ref="R144" ca="1">INDEX('Lorri 401b'!L:L,MATCH('Retirement Calculator'!A144,'Lorri 401b'!N:N,0),0)</f>
        <v>4362128.7028314658</v>
      </c>
      <c r="S144" s="25">
        <f t="shared" ca="1" si="7"/>
        <v>6584064.8152951216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6404.7404596389215</v>
      </c>
      <c r="K145" s="25">
        <f t="shared" si="4"/>
        <v>16520.094745597391</v>
      </c>
      <c r="L145" s="25"/>
      <c r="N145" s="25">
        <f>'Combined Retirement'!$C$18/12</f>
        <v>33932.660666666663</v>
      </c>
      <c r="O145" s="25">
        <f t="shared" si="5"/>
        <v>11007.82546143035</v>
      </c>
      <c r="P145" s="25">
        <f t="shared" si="6"/>
        <v>22924.835205236312</v>
      </c>
      <c r="Q145" s="25">
        <f t="array" aca="1" ref="Q145" ca="1">INDEX('Isaac 401k'!L:L,MATCH('Retirement Calculator'!A145,'Isaac 401k'!N:N,0),0)</f>
        <v>2224762.7527207001</v>
      </c>
      <c r="R145" s="25">
        <f t="array" aca="1" ref="R145" ca="1">INDEX('Lorri 401b'!L:L,MATCH('Retirement Calculator'!A145,'Lorri 401b'!N:N,0),0)</f>
        <v>4363715.3106195591</v>
      </c>
      <c r="S145" s="25">
        <f t="shared" ca="1" si="7"/>
        <v>6588478.0633402597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6404.7404596389215</v>
      </c>
      <c r="K146" s="25">
        <f t="shared" si="4"/>
        <v>16520.094745597391</v>
      </c>
      <c r="L146" s="25"/>
      <c r="N146" s="25">
        <f>'Combined Retirement'!$C$18/12</f>
        <v>33932.660666666663</v>
      </c>
      <c r="O146" s="25">
        <f t="shared" si="5"/>
        <v>11007.82546143035</v>
      </c>
      <c r="P146" s="25">
        <f t="shared" si="6"/>
        <v>22924.835205236312</v>
      </c>
      <c r="Q146" s="25">
        <f t="array" aca="1" ref="Q146" ca="1">INDEX('Isaac 401k'!L:L,MATCH('Retirement Calculator'!A146,'Isaac 401k'!N:N,0),0)</f>
        <v>2227601.1706454819</v>
      </c>
      <c r="R146" s="25">
        <f t="array" aca="1" ref="R146" ca="1">INDEX('Lorri 401b'!L:L,MATCH('Retirement Calculator'!A146,'Lorri 401b'!N:N,0),0)</f>
        <v>4365308.5292734364</v>
      </c>
      <c r="S146" s="25">
        <f t="shared" ca="1" si="7"/>
        <v>6592909.6999189183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6404.7404596389215</v>
      </c>
      <c r="K147" s="25">
        <f t="shared" si="4"/>
        <v>16520.094745597391</v>
      </c>
      <c r="L147" s="25"/>
      <c r="N147" s="25">
        <f>'Combined Retirement'!$C$18/12</f>
        <v>33932.660666666663</v>
      </c>
      <c r="O147" s="25">
        <f t="shared" si="5"/>
        <v>11007.82546143035</v>
      </c>
      <c r="P147" s="25">
        <f t="shared" si="6"/>
        <v>22924.835205236312</v>
      </c>
      <c r="Q147" s="25">
        <f t="array" aca="1" ref="Q147" ca="1">INDEX('Isaac 401k'!L:L,MATCH('Retirement Calculator'!A147,'Isaac 401k'!N:N,0),0)</f>
        <v>2230451.4153116173</v>
      </c>
      <c r="R147" s="25">
        <f t="array" aca="1" ref="R147" ca="1">INDEX('Lorri 401b'!L:L,MATCH('Retirement Calculator'!A147,'Lorri 401b'!N:N,0),0)</f>
        <v>4366908.3863383709</v>
      </c>
      <c r="S147" s="25">
        <f t="shared" ca="1" si="7"/>
        <v>6597359.8016499877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6404.7404596389215</v>
      </c>
      <c r="K148" s="25">
        <f t="shared" si="4"/>
        <v>16520.094745597391</v>
      </c>
      <c r="L148" s="25"/>
      <c r="N148" s="25">
        <f>'Combined Retirement'!$C$18/12</f>
        <v>33932.660666666663</v>
      </c>
      <c r="O148" s="25">
        <f t="shared" si="5"/>
        <v>11007.82546143035</v>
      </c>
      <c r="P148" s="25">
        <f t="shared" si="6"/>
        <v>22924.835205236312</v>
      </c>
      <c r="Q148" s="25">
        <f t="array" aca="1" ref="Q148" ca="1">INDEX('Isaac 401k'!L:L,MATCH('Retirement Calculator'!A148,'Isaac 401k'!N:N,0),0)</f>
        <v>2233313.5359971947</v>
      </c>
      <c r="R148" s="25">
        <f t="array" aca="1" ref="R148" ca="1">INDEX('Lorri 401b'!L:L,MATCH('Retirement Calculator'!A148,'Lorri 401b'!N:N,0),0)</f>
        <v>4368514.9094744092</v>
      </c>
      <c r="S148" s="25">
        <f t="shared" ca="1" si="7"/>
        <v>6601828.4454716034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6404.7404596389215</v>
      </c>
      <c r="K149" s="25">
        <f t="shared" si="4"/>
        <v>16520.094745597391</v>
      </c>
      <c r="L149" s="25"/>
      <c r="N149" s="25">
        <f>'Combined Retirement'!$C$18/12</f>
        <v>33932.660666666663</v>
      </c>
      <c r="O149" s="25">
        <f t="shared" si="5"/>
        <v>11007.82546143035</v>
      </c>
      <c r="P149" s="25">
        <f t="shared" si="6"/>
        <v>22924.835205236312</v>
      </c>
      <c r="Q149" s="25">
        <f t="array" aca="1" ref="Q149" ca="1">INDEX('Isaac 401k'!L:L,MATCH('Retirement Calculator'!A149,'Isaac 401k'!N:N,0),0)</f>
        <v>2236187.5821856288</v>
      </c>
      <c r="R149" s="25">
        <f t="array" aca="1" ref="R149" ca="1">INDEX('Lorri 401b'!L:L,MATCH('Retirement Calculator'!A149,'Lorri 401b'!N:N,0),0)</f>
        <v>4370128.1264568483</v>
      </c>
      <c r="S149" s="25">
        <f t="shared" ca="1" si="7"/>
        <v>6606315.7086424772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6404.7404596389215</v>
      </c>
      <c r="K150" s="25">
        <f t="shared" si="4"/>
        <v>16520.094745597391</v>
      </c>
      <c r="L150" s="25"/>
      <c r="N150" s="25">
        <f>'Combined Retirement'!$C$18/12</f>
        <v>33932.660666666663</v>
      </c>
      <c r="O150" s="25">
        <f t="shared" si="5"/>
        <v>11007.82546143035</v>
      </c>
      <c r="P150" s="25">
        <f t="shared" si="6"/>
        <v>22924.835205236312</v>
      </c>
      <c r="Q150" s="25">
        <f t="array" aca="1" ref="Q150" ca="1">INDEX('Isaac 401k'!L:L,MATCH('Retirement Calculator'!A150,'Isaac 401k'!N:N,0),0)</f>
        <v>2239073.6035665148</v>
      </c>
      <c r="R150" s="25">
        <f t="array" aca="1" ref="R150" ca="1">INDEX('Lorri 401b'!L:L,MATCH('Retirement Calculator'!A150,'Lorri 401b'!N:N,0),0)</f>
        <v>4371748.0651767142</v>
      </c>
      <c r="S150" s="25">
        <f t="shared" ca="1" si="7"/>
        <v>6610821.6687432285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6404.7404596389215</v>
      </c>
      <c r="K151" s="25">
        <f t="shared" si="4"/>
        <v>16520.094745597391</v>
      </c>
      <c r="L151" s="25"/>
      <c r="N151" s="25">
        <f>'Combined Retirement'!$C$18/12</f>
        <v>33932.660666666663</v>
      </c>
      <c r="O151" s="25">
        <f t="shared" si="5"/>
        <v>11007.82546143035</v>
      </c>
      <c r="P151" s="25">
        <f t="shared" si="6"/>
        <v>22924.835205236312</v>
      </c>
      <c r="Q151" s="25">
        <f t="array" aca="1" ref="Q151" ca="1">INDEX('Isaac 401k'!L:L,MATCH('Retirement Calculator'!A151,'Isaac 401k'!N:N,0),0)</f>
        <v>2241971.6500364877</v>
      </c>
      <c r="R151" s="25">
        <f t="array" aca="1" ref="R151" ca="1">INDEX('Lorri 401b'!L:L,MATCH('Retirement Calculator'!A151,'Lorri 401b'!N:N,0),0)</f>
        <v>4373374.7536412459</v>
      </c>
      <c r="S151" s="25">
        <f t="shared" ca="1" si="7"/>
        <v>6615346.4036777336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6404.7404596389215</v>
      </c>
      <c r="K152" s="25">
        <f t="shared" si="4"/>
        <v>16520.094745597391</v>
      </c>
      <c r="L152" s="25"/>
      <c r="N152" s="25">
        <f>'Combined Retirement'!$C$18/12</f>
        <v>33932.660666666663</v>
      </c>
      <c r="O152" s="25">
        <f t="shared" si="5"/>
        <v>11007.82546143035</v>
      </c>
      <c r="P152" s="25">
        <f t="shared" si="6"/>
        <v>22924.835205236312</v>
      </c>
      <c r="Q152" s="25">
        <f t="array" aca="1" ref="Q152" ca="1">INDEX('Isaac 401k'!L:L,MATCH('Retirement Calculator'!A152,'Isaac 401k'!N:N,0),0)</f>
        <v>2244881.7717000856</v>
      </c>
      <c r="R152" s="25">
        <f t="array" aca="1" ref="R152" ca="1">INDEX('Lorri 401b'!L:L,MATCH('Retirement Calculator'!A152,'Lorri 401b'!N:N,0),0)</f>
        <v>4375008.21997438</v>
      </c>
      <c r="S152" s="25">
        <f t="shared" ca="1" si="7"/>
        <v>6619889.9916744661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6404.7404596389215</v>
      </c>
      <c r="K153" s="25">
        <f t="shared" si="4"/>
        <v>16520.094745597391</v>
      </c>
      <c r="L153" s="25"/>
      <c r="N153" s="25">
        <f>'Combined Retirement'!$C$18/12</f>
        <v>33932.660666666663</v>
      </c>
      <c r="O153" s="25">
        <f t="shared" si="5"/>
        <v>11007.82546143035</v>
      </c>
      <c r="P153" s="25">
        <f t="shared" si="6"/>
        <v>22924.835205236312</v>
      </c>
      <c r="Q153" s="25">
        <f t="array" aca="1" ref="Q153" ca="1">INDEX('Isaac 401k'!L:L,MATCH('Retirement Calculator'!A153,'Isaac 401k'!N:N,0),0)</f>
        <v>2247804.0188706149</v>
      </c>
      <c r="R153" s="25">
        <f t="array" aca="1" ref="R153" ca="1">INDEX('Lorri 401b'!L:L,MATCH('Retirement Calculator'!A153,'Lorri 401b'!N:N,0),0)</f>
        <v>4376648.4924172359</v>
      </c>
      <c r="S153" s="25">
        <f t="shared" ca="1" si="7"/>
        <v>6624452.5112878513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6404.7404596389215</v>
      </c>
      <c r="K154" s="25">
        <f t="shared" si="4"/>
        <v>16520.094745597391</v>
      </c>
      <c r="L154" s="25"/>
      <c r="N154" s="25">
        <f>'Combined Retirement'!$C$18/12</f>
        <v>33932.660666666663</v>
      </c>
      <c r="O154" s="25">
        <f t="shared" si="5"/>
        <v>11007.82546143035</v>
      </c>
      <c r="P154" s="25">
        <f t="shared" si="6"/>
        <v>22924.835205236312</v>
      </c>
      <c r="Q154" s="25">
        <f t="array" aca="1" ref="Q154" ca="1">INDEX('Isaac 401k'!L:L,MATCH('Retirement Calculator'!A154,'Isaac 401k'!N:N,0),0)</f>
        <v>2250738.4420710215</v>
      </c>
      <c r="R154" s="25">
        <f t="array" aca="1" ref="R154" ca="1">INDEX('Lorri 401b'!L:L,MATCH('Retirement Calculator'!A154,'Lorri 401b'!N:N,0),0)</f>
        <v>4378295.5993286036</v>
      </c>
      <c r="S154" s="25">
        <f t="shared" ca="1" si="7"/>
        <v>6629034.0413996251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6404.7404596389215</v>
      </c>
      <c r="K155" s="25">
        <f t="shared" si="4"/>
        <v>16520.094745597391</v>
      </c>
      <c r="L155" s="25"/>
      <c r="N155" s="25">
        <f>'Combined Retirement'!$C$18/12</f>
        <v>33932.660666666663</v>
      </c>
      <c r="O155" s="25">
        <f t="shared" si="5"/>
        <v>11007.82546143035</v>
      </c>
      <c r="P155" s="25">
        <f t="shared" si="6"/>
        <v>22924.835205236312</v>
      </c>
      <c r="Q155" s="25">
        <f t="array" aca="1" ref="Q155" ca="1">INDEX('Isaac 401k'!L:L,MATCH('Retirement Calculator'!A155,'Isaac 401k'!N:N,0),0)</f>
        <v>2253685.0920347632</v>
      </c>
      <c r="R155" s="25">
        <f t="array" aca="1" ref="R155" ca="1">INDEX('Lorri 401b'!L:L,MATCH('Retirement Calculator'!A155,'Lorri 401b'!N:N,0),0)</f>
        <v>4379949.5691854348</v>
      </c>
      <c r="S155" s="25">
        <f t="shared" ca="1" si="7"/>
        <v>6633634.6612201985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6404.7404596389215</v>
      </c>
      <c r="K156" s="25">
        <f t="shared" si="4"/>
        <v>16520.094745597391</v>
      </c>
      <c r="L156" s="25"/>
      <c r="N156" s="25">
        <f>'Combined Retirement'!$C$18/12</f>
        <v>33932.660666666663</v>
      </c>
      <c r="O156" s="25">
        <f t="shared" si="5"/>
        <v>11007.82546143035</v>
      </c>
      <c r="P156" s="25">
        <f t="shared" si="6"/>
        <v>22924.835205236312</v>
      </c>
      <c r="Q156" s="25">
        <f t="array" aca="1" ref="Q156" ca="1">INDEX('Isaac 401k'!L:L,MATCH('Retirement Calculator'!A156,'Isaac 401k'!N:N,0),0)</f>
        <v>2256644.019706687</v>
      </c>
      <c r="R156" s="25">
        <f t="array" aca="1" ref="R156" ca="1">INDEX('Lorri 401b'!L:L,MATCH('Retirement Calculator'!A156,'Lorri 401b'!N:N,0),0)</f>
        <v>4381610.4305833364</v>
      </c>
      <c r="S156" s="25">
        <f t="shared" ca="1" si="7"/>
        <v>6638254.4502900233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6404.7404596389215</v>
      </c>
      <c r="K157" s="25">
        <f t="shared" si="4"/>
        <v>16520.094745597391</v>
      </c>
      <c r="L157" s="25"/>
      <c r="N157" s="25">
        <f>'Combined Retirement'!$C$18/12</f>
        <v>33932.660666666663</v>
      </c>
      <c r="O157" s="25">
        <f t="shared" si="5"/>
        <v>11007.82546143035</v>
      </c>
      <c r="P157" s="25">
        <f t="shared" si="6"/>
        <v>22924.835205236312</v>
      </c>
      <c r="Q157" s="25">
        <f t="array" aca="1" ref="Q157" ca="1">INDEX('Isaac 401k'!L:L,MATCH('Retirement Calculator'!A157,'Isaac 401k'!N:N,0),0)</f>
        <v>2259615.2762439107</v>
      </c>
      <c r="R157" s="25">
        <f t="array" aca="1" ref="R157" ca="1">INDEX('Lorri 401b'!L:L,MATCH('Retirement Calculator'!A157,'Lorri 401b'!N:N,0),0)</f>
        <v>4383278.2122370629</v>
      </c>
      <c r="S157" s="25">
        <f t="shared" ca="1" si="7"/>
        <v>6642893.488480974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6404.7404596389215</v>
      </c>
      <c r="K158" s="25">
        <f t="shared" si="4"/>
        <v>16520.094745597391</v>
      </c>
      <c r="L158" s="25"/>
      <c r="N158" s="25">
        <f>'Combined Retirement'!$C$18/12</f>
        <v>33932.660666666663</v>
      </c>
      <c r="O158" s="25">
        <f t="shared" si="5"/>
        <v>11007.82546143035</v>
      </c>
      <c r="P158" s="25">
        <f t="shared" si="6"/>
        <v>22924.835205236312</v>
      </c>
      <c r="Q158" s="25">
        <f t="array" aca="1" ref="Q158" ca="1">INDEX('Isaac 401k'!L:L,MATCH('Retirement Calculator'!A158,'Isaac 401k'!N:N,0),0)</f>
        <v>2262598.9130167062</v>
      </c>
      <c r="R158" s="25">
        <f t="array" aca="1" ref="R158" ca="1">INDEX('Lorri 401b'!L:L,MATCH('Retirement Calculator'!A158,'Lorri 401b'!N:N,0),0)</f>
        <v>4384952.9429810131</v>
      </c>
      <c r="S158" s="25">
        <f t="shared" ca="1" si="7"/>
        <v>6647551.8559977189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6404.7404596389215</v>
      </c>
      <c r="K159" s="25">
        <f t="shared" si="4"/>
        <v>16520.094745597391</v>
      </c>
      <c r="L159" s="25"/>
      <c r="N159" s="25">
        <f>'Combined Retirement'!$C$18/12</f>
        <v>33932.660666666663</v>
      </c>
      <c r="O159" s="25">
        <f t="shared" si="5"/>
        <v>11007.82546143035</v>
      </c>
      <c r="P159" s="25">
        <f t="shared" si="6"/>
        <v>22924.835205236312</v>
      </c>
      <c r="Q159" s="25">
        <f t="array" aca="1" ref="Q159" ca="1">INDEX('Isaac 401k'!L:L,MATCH('Retirement Calculator'!A159,'Isaac 401k'!N:N,0),0)</f>
        <v>2265594.9816093883</v>
      </c>
      <c r="R159" s="25">
        <f t="array" aca="1" ref="R159" ca="1">INDEX('Lorri 401b'!L:L,MATCH('Retirement Calculator'!A159,'Lorri 401b'!N:N,0),0)</f>
        <v>4386634.6517697293</v>
      </c>
      <c r="S159" s="25">
        <f t="shared" ca="1" si="7"/>
        <v>6652229.6333791176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6404.7404596389215</v>
      </c>
      <c r="K160" s="25">
        <f t="shared" si="4"/>
        <v>16520.094745597391</v>
      </c>
      <c r="L160" s="25"/>
      <c r="N160" s="25">
        <f>'Combined Retirement'!$C$18/12</f>
        <v>33932.660666666663</v>
      </c>
      <c r="O160" s="25">
        <f t="shared" si="5"/>
        <v>11007.82546143035</v>
      </c>
      <c r="P160" s="25">
        <f t="shared" si="6"/>
        <v>22924.835205236312</v>
      </c>
      <c r="Q160" s="25">
        <f t="array" aca="1" ref="Q160" ca="1">INDEX('Isaac 401k'!L:L,MATCH('Retirement Calculator'!A160,'Isaac 401k'!N:N,0),0)</f>
        <v>2268603.5338212065</v>
      </c>
      <c r="R160" s="25">
        <f t="array" aca="1" ref="R160" ca="1">INDEX('Lorri 401b'!L:L,MATCH('Retirement Calculator'!A160,'Lorri 401b'!N:N,0),0)</f>
        <v>4388323.3676783992</v>
      </c>
      <c r="S160" s="25">
        <f t="shared" ca="1" si="7"/>
        <v>6656926.9014996057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6404.7404596389215</v>
      </c>
      <c r="K161" s="25">
        <f t="shared" si="4"/>
        <v>16520.094745597391</v>
      </c>
      <c r="L161" s="25"/>
      <c r="N161" s="25">
        <f>'Combined Retirement'!$C$18/12</f>
        <v>33932.660666666663</v>
      </c>
      <c r="O161" s="25">
        <f t="shared" si="5"/>
        <v>11007.82546143035</v>
      </c>
      <c r="P161" s="25">
        <f t="shared" si="6"/>
        <v>22924.835205236312</v>
      </c>
      <c r="Q161" s="25">
        <f t="array" aca="1" ref="Q161" ca="1">INDEX('Isaac 401k'!L:L,MATCH('Retirement Calculator'!A161,'Isaac 401k'!N:N,0),0)</f>
        <v>2271624.6216672407</v>
      </c>
      <c r="R161" s="25">
        <f t="array" aca="1" ref="R161" ca="1">INDEX('Lorri 401b'!L:L,MATCH('Retirement Calculator'!A161,'Lorri 401b'!N:N,0),0)</f>
        <v>4390019.1199033549</v>
      </c>
      <c r="S161" s="25">
        <f t="shared" ca="1" si="7"/>
        <v>6661643.7415705957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6404.7404596389215</v>
      </c>
      <c r="K162" s="25">
        <f t="shared" si="4"/>
        <v>16520.094745597391</v>
      </c>
      <c r="L162" s="25"/>
      <c r="N162" s="25">
        <f>'Combined Retirement'!$C$18/12</f>
        <v>33932.660666666663</v>
      </c>
      <c r="O162" s="25">
        <f t="shared" si="5"/>
        <v>11007.82546143035</v>
      </c>
      <c r="P162" s="25">
        <f t="shared" si="6"/>
        <v>22924.835205236312</v>
      </c>
      <c r="Q162" s="25">
        <f t="array" aca="1" ref="Q162" ca="1">INDEX('Isaac 401k'!L:L,MATCH('Retirement Calculator'!A162,'Isaac 401k'!N:N,0),0)</f>
        <v>2274658.2973793</v>
      </c>
      <c r="R162" s="25">
        <f t="array" aca="1" ref="R162" ca="1">INDEX('Lorri 401b'!L:L,MATCH('Retirement Calculator'!A162,'Lorri 401b'!N:N,0),0)</f>
        <v>4391721.9377625808</v>
      </c>
      <c r="S162" s="25">
        <f t="shared" ca="1" si="7"/>
        <v>6666380.2351418808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6404.7404596389215</v>
      </c>
      <c r="K163" s="25">
        <f t="shared" si="4"/>
        <v>16520.094745597391</v>
      </c>
      <c r="L163" s="25"/>
      <c r="N163" s="25">
        <f>'Combined Retirement'!$C$18/12</f>
        <v>33932.660666666663</v>
      </c>
      <c r="O163" s="25">
        <f t="shared" si="5"/>
        <v>11007.82546143035</v>
      </c>
      <c r="P163" s="25">
        <f t="shared" si="6"/>
        <v>22924.835205236312</v>
      </c>
      <c r="Q163" s="25">
        <f t="array" aca="1" ref="Q163" ca="1">INDEX('Isaac 401k'!L:L,MATCH('Retirement Calculator'!A163,'Isaac 401k'!N:N,0),0)</f>
        <v>2277704.6134068263</v>
      </c>
      <c r="R163" s="25">
        <f t="array" aca="1" ref="R163" ca="1">INDEX('Lorri 401b'!L:L,MATCH('Retirement Calculator'!A163,'Lorri 401b'!N:N,0),0)</f>
        <v>4393431.8506962201</v>
      </c>
      <c r="S163" s="25">
        <f t="shared" ca="1" si="7"/>
        <v>6671136.4641030468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6404.7404596389215</v>
      </c>
      <c r="K164" s="25">
        <f t="shared" si="4"/>
        <v>16520.094745597391</v>
      </c>
      <c r="L164" s="25"/>
      <c r="N164" s="25">
        <f>'Combined Retirement'!$C$18/12</f>
        <v>33932.660666666663</v>
      </c>
      <c r="O164" s="25">
        <f t="shared" si="5"/>
        <v>11007.82546143035</v>
      </c>
      <c r="P164" s="25">
        <f t="shared" si="6"/>
        <v>22924.835205236312</v>
      </c>
      <c r="Q164" s="25">
        <f t="array" aca="1" ref="Q164" ca="1">INDEX('Isaac 401k'!L:L,MATCH('Retirement Calculator'!A164,'Isaac 401k'!N:N,0),0)</f>
        <v>2280763.6224178006</v>
      </c>
      <c r="R164" s="25">
        <f t="array" aca="1" ref="R164" ca="1">INDEX('Lorri 401b'!L:L,MATCH('Retirement Calculator'!A164,'Lorri 401b'!N:N,0),0)</f>
        <v>4395148.8882670831</v>
      </c>
      <c r="S164" s="25">
        <f t="shared" ca="1" si="7"/>
        <v>6675912.5106848832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6404.7404596389215</v>
      </c>
      <c r="K165" s="25">
        <f t="shared" si="4"/>
        <v>16520.094745597391</v>
      </c>
      <c r="L165" s="25"/>
      <c r="N165" s="25">
        <f>'Combined Retirement'!$C$18/12</f>
        <v>33932.660666666663</v>
      </c>
      <c r="O165" s="25">
        <f t="shared" si="5"/>
        <v>11007.82546143035</v>
      </c>
      <c r="P165" s="25">
        <f t="shared" si="6"/>
        <v>22924.835205236312</v>
      </c>
      <c r="Q165" s="25">
        <f t="array" aca="1" ref="Q165" ca="1">INDEX('Isaac 401k'!L:L,MATCH('Retirement Calculator'!A165,'Isaac 401k'!N:N,0),0)</f>
        <v>2283835.3772996538</v>
      </c>
      <c r="R165" s="25">
        <f t="array" aca="1" ref="R165" ca="1">INDEX('Lorri 401b'!L:L,MATCH('Retirement Calculator'!A165,'Lorri 401b'!N:N,0),0)</f>
        <v>4396873.080161158</v>
      </c>
      <c r="S165" s="25">
        <f t="shared" ca="1" si="7"/>
        <v>6680708.4574608114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6404.7404596389215</v>
      </c>
      <c r="K166" s="25">
        <f t="shared" si="4"/>
        <v>16520.094745597391</v>
      </c>
      <c r="L166" s="25"/>
      <c r="N166" s="25">
        <f>'Combined Retirement'!$C$18/12</f>
        <v>33932.660666666663</v>
      </c>
      <c r="O166" s="25">
        <f t="shared" si="5"/>
        <v>11007.82546143035</v>
      </c>
      <c r="P166" s="25">
        <f t="shared" si="6"/>
        <v>22924.835205236312</v>
      </c>
      <c r="Q166" s="25">
        <f t="array" aca="1" ref="Q166" ca="1">INDEX('Isaac 401k'!L:L,MATCH('Retirement Calculator'!A166,'Isaac 401k'!N:N,0),0)</f>
        <v>2286919.9311601813</v>
      </c>
      <c r="R166" s="25">
        <f t="array" aca="1" ref="R166" ca="1">INDEX('Lorri 401b'!L:L,MATCH('Retirement Calculator'!A166,'Lorri 401b'!N:N,0),0)</f>
        <v>4398604.4561881246</v>
      </c>
      <c r="S166" s="25">
        <f t="shared" ca="1" si="7"/>
        <v>6685524.3873483054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6404.7404596389215</v>
      </c>
      <c r="K167" s="25">
        <f t="shared" si="4"/>
        <v>16520.094745597391</v>
      </c>
      <c r="L167" s="25"/>
      <c r="N167" s="25">
        <f>'Combined Retirement'!$C$18/12</f>
        <v>33932.660666666663</v>
      </c>
      <c r="O167" s="25">
        <f t="shared" si="5"/>
        <v>11007.82546143035</v>
      </c>
      <c r="P167" s="25">
        <f t="shared" si="6"/>
        <v>22924.835205236312</v>
      </c>
      <c r="Q167" s="25">
        <f t="array" aca="1" ref="Q167" ca="1">INDEX('Isaac 401k'!L:L,MATCH('Retirement Calculator'!A167,'Isaac 401k'!N:N,0),0)</f>
        <v>2290017.337328461</v>
      </c>
      <c r="R167" s="25">
        <f t="array" aca="1" ref="R167" ca="1">INDEX('Lorri 401b'!L:L,MATCH('Retirement Calculator'!A167,'Lorri 401b'!N:N,0),0)</f>
        <v>4400343.0462818705</v>
      </c>
      <c r="S167" s="25">
        <f t="shared" ca="1" si="7"/>
        <v>6690360.3836103315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6404.7404596389215</v>
      </c>
      <c r="K168" s="25">
        <f t="shared" si="4"/>
        <v>16520.094745597391</v>
      </c>
      <c r="L168" s="25"/>
      <c r="N168" s="25">
        <f>'Combined Retirement'!$C$18/12</f>
        <v>33932.660666666663</v>
      </c>
      <c r="O168" s="25">
        <f t="shared" si="5"/>
        <v>11007.82546143035</v>
      </c>
      <c r="P168" s="25">
        <f t="shared" si="6"/>
        <v>22924.835205236312</v>
      </c>
      <c r="Q168" s="25">
        <f t="array" aca="1" ref="Q168" ca="1">INDEX('Isaac 401k'!L:L,MATCH('Retirement Calculator'!A168,'Isaac 401k'!N:N,0),0)</f>
        <v>2293127.6493557752</v>
      </c>
      <c r="R168" s="25">
        <f t="array" aca="1" ref="R168" ca="1">INDEX('Lorri 401b'!L:L,MATCH('Retirement Calculator'!A168,'Lorri 401b'!N:N,0),0)</f>
        <v>4402088.8805010067</v>
      </c>
      <c r="S168" s="25">
        <f t="shared" ca="1" si="7"/>
        <v>6695216.5298567824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6404.7404596389215</v>
      </c>
      <c r="K169" s="25">
        <f t="shared" si="4"/>
        <v>16520.094745597391</v>
      </c>
      <c r="L169" s="25"/>
      <c r="N169" s="25">
        <f>'Combined Retirement'!$C$18/12</f>
        <v>33932.660666666663</v>
      </c>
      <c r="O169" s="25">
        <f t="shared" si="5"/>
        <v>11007.82546143035</v>
      </c>
      <c r="P169" s="25">
        <f t="shared" si="6"/>
        <v>22924.835205236312</v>
      </c>
      <c r="Q169" s="25">
        <f t="array" aca="1" ref="Q169" ca="1">INDEX('Isaac 401k'!L:L,MATCH('Retirement Calculator'!A169,'Isaac 401k'!N:N,0),0)</f>
        <v>2296250.9210165367</v>
      </c>
      <c r="R169" s="25">
        <f t="array" aca="1" ref="R169" ca="1">INDEX('Lorri 401b'!L:L,MATCH('Retirement Calculator'!A169,'Lorri 401b'!N:N,0),0)</f>
        <v>4403841.9890293898</v>
      </c>
      <c r="S169" s="25">
        <f t="shared" ca="1" si="7"/>
        <v>6700092.9100459265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6404.7404596389215</v>
      </c>
      <c r="K170" s="25">
        <f t="shared" si="4"/>
        <v>16520.094745597391</v>
      </c>
      <c r="L170" s="25"/>
      <c r="N170" s="25">
        <f>'Combined Retirement'!$C$18/12</f>
        <v>33932.660666666663</v>
      </c>
      <c r="O170" s="25">
        <f t="shared" si="5"/>
        <v>11007.82546143035</v>
      </c>
      <c r="P170" s="25">
        <f t="shared" si="6"/>
        <v>22924.835205236312</v>
      </c>
      <c r="Q170" s="25">
        <f t="array" aca="1" ref="Q170" ca="1">INDEX('Isaac 401k'!L:L,MATCH('Retirement Calculator'!A170,'Isaac 401k'!N:N,0),0)</f>
        <v>2299387.206309218</v>
      </c>
      <c r="R170" s="25">
        <f t="array" aca="1" ref="R170" ca="1">INDEX('Lorri 401b'!L:L,MATCH('Retirement Calculator'!A170,'Lorri 401b'!N:N,0),0)</f>
        <v>4405602.4021766409</v>
      </c>
      <c r="S170" s="25">
        <f t="shared" ca="1" si="7"/>
        <v>6704989.6084858589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6404.7404596389215</v>
      </c>
      <c r="K171" s="25">
        <f t="shared" si="4"/>
        <v>16520.094745597391</v>
      </c>
      <c r="L171" s="25"/>
      <c r="N171" s="25">
        <f>'Combined Retirement'!$C$18/12</f>
        <v>33932.660666666663</v>
      </c>
      <c r="O171" s="25">
        <f t="shared" si="5"/>
        <v>11007.82546143035</v>
      </c>
      <c r="P171" s="25">
        <f t="shared" si="6"/>
        <v>22924.835205236312</v>
      </c>
      <c r="Q171" s="25">
        <f t="array" aca="1" ref="Q171" ca="1">INDEX('Isaac 401k'!L:L,MATCH('Retirement Calculator'!A171,'Isaac 401k'!N:N,0),0)</f>
        <v>2302536.5594572853</v>
      </c>
      <c r="R171" s="25">
        <f t="array" aca="1" ref="R171" ca="1">INDEX('Lorri 401b'!L:L,MATCH('Retirement Calculator'!A171,'Lorri 401b'!N:N,0),0)</f>
        <v>4407370.1503786724</v>
      </c>
      <c r="S171" s="25">
        <f t="shared" ca="1" si="7"/>
        <v>6709906.7098359577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6404.7404596389215</v>
      </c>
      <c r="K172" s="25">
        <f t="shared" si="4"/>
        <v>16520.094745597391</v>
      </c>
      <c r="L172" s="25"/>
      <c r="N172" s="25">
        <f>'Combined Retirement'!$C$18/12</f>
        <v>33932.660666666663</v>
      </c>
      <c r="O172" s="25">
        <f t="shared" si="5"/>
        <v>11007.82546143035</v>
      </c>
      <c r="P172" s="25">
        <f t="shared" si="6"/>
        <v>22924.835205236312</v>
      </c>
      <c r="Q172" s="25">
        <f t="array" aca="1" ref="Q172" ca="1">INDEX('Isaac 401k'!L:L,MATCH('Retirement Calculator'!A172,'Isaac 401k'!N:N,0),0)</f>
        <v>2305699.0349101364</v>
      </c>
      <c r="R172" s="25">
        <f t="array" aca="1" ref="R172" ca="1">INDEX('Lorri 401b'!L:L,MATCH('Retirement Calculator'!A172,'Lorri 401b'!N:N,0),0)</f>
        <v>4409145.264198212</v>
      </c>
      <c r="S172" s="25">
        <f t="shared" ca="1" si="7"/>
        <v>6714844.2991083488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6404.7404596389215</v>
      </c>
      <c r="K173" s="25">
        <f t="shared" si="4"/>
        <v>16520.094745597391</v>
      </c>
      <c r="L173" s="25"/>
      <c r="N173" s="25">
        <f>'Combined Retirement'!$C$18/12</f>
        <v>33932.660666666663</v>
      </c>
      <c r="O173" s="25">
        <f t="shared" si="5"/>
        <v>11007.82546143035</v>
      </c>
      <c r="P173" s="25">
        <f t="shared" si="6"/>
        <v>22924.835205236312</v>
      </c>
      <c r="Q173" s="25">
        <f t="array" aca="1" ref="Q173" ca="1">INDEX('Isaac 401k'!L:L,MATCH('Retirement Calculator'!A173,'Isaac 401k'!N:N,0),0)</f>
        <v>2308874.6873440412</v>
      </c>
      <c r="R173" s="25">
        <f t="array" aca="1" ref="R173" ca="1">INDEX('Lorri 401b'!L:L,MATCH('Retirement Calculator'!A173,'Lorri 401b'!N:N,0),0)</f>
        <v>4410927.7743253335</v>
      </c>
      <c r="S173" s="25">
        <f t="shared" ca="1" si="7"/>
        <v>6719802.4616693743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6404.7404596389215</v>
      </c>
      <c r="K174" s="25">
        <f t="shared" si="4"/>
        <v>16520.094745597391</v>
      </c>
      <c r="L174" s="25"/>
      <c r="N174" s="25">
        <f>'Combined Retirement'!$C$18/12</f>
        <v>33932.660666666663</v>
      </c>
      <c r="O174" s="25">
        <f t="shared" si="5"/>
        <v>11007.82546143035</v>
      </c>
      <c r="P174" s="25">
        <f t="shared" si="6"/>
        <v>22924.835205236312</v>
      </c>
      <c r="Q174" s="25">
        <f t="array" aca="1" ref="Q174" ca="1">INDEX('Isaac 401k'!L:L,MATCH('Retirement Calculator'!A174,'Isaac 401k'!N:N,0),0)</f>
        <v>2312063.5716630872</v>
      </c>
      <c r="R174" s="25">
        <f t="array" aca="1" ref="R174" ca="1">INDEX('Lorri 401b'!L:L,MATCH('Retirement Calculator'!A174,'Lorri 401b'!N:N,0),0)</f>
        <v>4412717.7115779845</v>
      </c>
      <c r="S174" s="25">
        <f t="shared" ca="1" si="7"/>
        <v>6724781.2832410717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6404.7404596389215</v>
      </c>
      <c r="K175" s="25">
        <f t="shared" si="4"/>
        <v>16520.094745597391</v>
      </c>
      <c r="L175" s="25"/>
      <c r="N175" s="25">
        <f>'Combined Retirement'!$C$18/12</f>
        <v>33932.660666666663</v>
      </c>
      <c r="O175" s="25">
        <f t="shared" si="5"/>
        <v>11007.82546143035</v>
      </c>
      <c r="P175" s="25">
        <f t="shared" si="6"/>
        <v>22924.835205236312</v>
      </c>
      <c r="Q175" s="25">
        <f t="array" aca="1" ref="Q175" ca="1">INDEX('Isaac 401k'!L:L,MATCH('Retirement Calculator'!A175,'Isaac 401k'!N:N,0),0)</f>
        <v>2315265.7430001292</v>
      </c>
      <c r="R175" s="25">
        <f t="array" aca="1" ref="R175" ca="1">INDEX('Lorri 401b'!L:L,MATCH('Retirement Calculator'!A175,'Lorri 401b'!N:N,0),0)</f>
        <v>4414515.106902522</v>
      </c>
      <c r="S175" s="25">
        <f t="shared" ca="1" si="7"/>
        <v>6729780.8499026513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6404.7404596389215</v>
      </c>
      <c r="K176" s="25">
        <f t="shared" si="4"/>
        <v>16520.094745597391</v>
      </c>
      <c r="L176" s="25"/>
      <c r="N176" s="25">
        <f>'Combined Retirement'!$C$18/12</f>
        <v>33932.660666666663</v>
      </c>
      <c r="O176" s="25">
        <f t="shared" si="5"/>
        <v>11007.82546143035</v>
      </c>
      <c r="P176" s="25">
        <f t="shared" si="6"/>
        <v>22924.835205236312</v>
      </c>
      <c r="Q176" s="25">
        <f t="array" aca="1" ref="Q176" ca="1">INDEX('Isaac 401k'!L:L,MATCH('Retirement Calculator'!A176,'Isaac 401k'!N:N,0),0)</f>
        <v>2318481.256717742</v>
      </c>
      <c r="R176" s="25">
        <f t="array" aca="1" ref="R176" ca="1">INDEX('Lorri 401b'!L:L,MATCH('Retirement Calculator'!A176,'Lorri 401b'!N:N,0),0)</f>
        <v>4416319.9913742449</v>
      </c>
      <c r="S176" s="25">
        <f t="shared" ca="1" si="7"/>
        <v>6734801.2480919864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6404.7404596389215</v>
      </c>
      <c r="K177" s="25">
        <f t="shared" si="4"/>
        <v>16520.094745597391</v>
      </c>
      <c r="L177" s="25"/>
      <c r="N177" s="25">
        <f>'Combined Retirement'!$C$18/12</f>
        <v>33932.660666666663</v>
      </c>
      <c r="O177" s="25">
        <f t="shared" si="5"/>
        <v>11007.82546143035</v>
      </c>
      <c r="P177" s="25">
        <f t="shared" si="6"/>
        <v>22924.835205236312</v>
      </c>
      <c r="Q177" s="25">
        <f t="array" aca="1" ref="Q177" ca="1">INDEX('Isaac 401k'!L:L,MATCH('Retirement Calculator'!A177,'Isaac 401k'!N:N,0),0)</f>
        <v>2321710.1684091785</v>
      </c>
      <c r="R177" s="25">
        <f t="array" aca="1" ref="R177" ca="1">INDEX('Lorri 401b'!L:L,MATCH('Retirement Calculator'!A177,'Lorri 401b'!N:N,0),0)</f>
        <v>4418132.3961979328</v>
      </c>
      <c r="S177" s="25">
        <f t="shared" ca="1" si="7"/>
        <v>6739842.5646071117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6404.7404596389215</v>
      </c>
      <c r="K178" s="25">
        <f t="shared" si="4"/>
        <v>16520.094745597391</v>
      </c>
      <c r="L178" s="25"/>
      <c r="N178" s="25">
        <f>'Combined Retirement'!$C$18/12</f>
        <v>33932.660666666663</v>
      </c>
      <c r="O178" s="25">
        <f t="shared" si="5"/>
        <v>11007.82546143035</v>
      </c>
      <c r="P178" s="25">
        <f t="shared" si="6"/>
        <v>22924.835205236312</v>
      </c>
      <c r="Q178" s="25">
        <f t="array" aca="1" ref="Q178" ca="1">INDEX('Isaac 401k'!L:L,MATCH('Retirement Calculator'!A178,'Isaac 401k'!N:N,0),0)</f>
        <v>2324952.5338993291</v>
      </c>
      <c r="R178" s="25">
        <f t="array" aca="1" ref="R178" ca="1">INDEX('Lorri 401b'!L:L,MATCH('Retirement Calculator'!A178,'Lorri 401b'!N:N,0),0)</f>
        <v>4419952.3527083863</v>
      </c>
      <c r="S178" s="25">
        <f t="shared" ca="1" si="7"/>
        <v>6744904.8866077159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6404.7404596389215</v>
      </c>
      <c r="K179" s="25">
        <f t="shared" si="4"/>
        <v>16520.094745597391</v>
      </c>
      <c r="L179" s="25"/>
      <c r="N179" s="25">
        <f>'Combined Retirement'!$C$18/12</f>
        <v>33932.660666666663</v>
      </c>
      <c r="O179" s="25">
        <f t="shared" si="5"/>
        <v>11007.82546143035</v>
      </c>
      <c r="P179" s="25">
        <f t="shared" si="6"/>
        <v>22924.835205236312</v>
      </c>
      <c r="Q179" s="25">
        <f t="array" aca="1" ref="Q179" ca="1">INDEX('Isaac 401k'!L:L,MATCH('Retirement Calculator'!A179,'Isaac 401k'!N:N,0),0)</f>
        <v>2328208.4092456889</v>
      </c>
      <c r="R179" s="25">
        <f t="array" aca="1" ref="R179" ca="1">INDEX('Lorri 401b'!L:L,MATCH('Retirement Calculator'!A179,'Lorri 401b'!N:N,0),0)</f>
        <v>4421779.8923709672</v>
      </c>
      <c r="S179" s="25">
        <f t="shared" ca="1" si="7"/>
        <v>6749988.3016166557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6404.7404596389215</v>
      </c>
      <c r="K180" s="25">
        <f t="shared" si="4"/>
        <v>16520.094745597391</v>
      </c>
      <c r="L180" s="25"/>
      <c r="N180" s="25">
        <f>'Combined Retirement'!$C$18/12</f>
        <v>33932.660666666663</v>
      </c>
      <c r="O180" s="25">
        <f t="shared" si="5"/>
        <v>11007.82546143035</v>
      </c>
      <c r="P180" s="25">
        <f t="shared" si="6"/>
        <v>22924.835205236312</v>
      </c>
      <c r="Q180" s="25">
        <f t="array" aca="1" ref="Q180" ca="1">INDEX('Isaac 401k'!L:L,MATCH('Retirement Calculator'!A180,'Isaac 401k'!N:N,0),0)</f>
        <v>2331477.8507393249</v>
      </c>
      <c r="R180" s="25">
        <f t="array" aca="1" ref="R180" ca="1">INDEX('Lorri 401b'!L:L,MATCH('Retirement Calculator'!A180,'Lorri 401b'!N:N,0),0)</f>
        <v>4423615.0467821416</v>
      </c>
      <c r="S180" s="25">
        <f t="shared" ca="1" si="7"/>
        <v>6755092.897521466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6404.7404596389215</v>
      </c>
      <c r="K181" s="25">
        <f t="shared" si="4"/>
        <v>16520.094745597391</v>
      </c>
      <c r="L181" s="25"/>
      <c r="N181" s="25">
        <f>'Combined Retirement'!$C$18/12</f>
        <v>33932.660666666663</v>
      </c>
      <c r="O181" s="25">
        <f t="shared" si="5"/>
        <v>11007.82546143035</v>
      </c>
      <c r="P181" s="25">
        <f t="shared" si="6"/>
        <v>22924.835205236312</v>
      </c>
      <c r="Q181" s="25">
        <f t="array" aca="1" ref="Q181" ca="1">INDEX('Isaac 401k'!L:L,MATCH('Retirement Calculator'!A181,'Isaac 401k'!N:N,0),0)</f>
        <v>2334760.9149058512</v>
      </c>
      <c r="R181" s="25">
        <f t="array" aca="1" ref="R181" ca="1">INDEX('Lorri 401b'!L:L,MATCH('Retirement Calculator'!A181,'Lorri 401b'!N:N,0),0)</f>
        <v>4425457.8476700289</v>
      </c>
      <c r="S181" s="25">
        <f t="shared" ca="1" si="7"/>
        <v>6760218.7625758797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6404.7404596389215</v>
      </c>
      <c r="K182" s="25">
        <f t="shared" si="4"/>
        <v>16520.094745597391</v>
      </c>
      <c r="L182" s="25"/>
      <c r="N182" s="25">
        <f>'Combined Retirement'!$C$18/12</f>
        <v>33932.660666666663</v>
      </c>
      <c r="O182" s="25">
        <f t="shared" si="5"/>
        <v>11007.82546143035</v>
      </c>
      <c r="P182" s="25">
        <f t="shared" si="6"/>
        <v>22924.835205236312</v>
      </c>
      <c r="Q182" s="25">
        <f t="array" aca="1" ref="Q182" ca="1">INDEX('Isaac 401k'!L:L,MATCH('Retirement Calculator'!A182,'Isaac 401k'!N:N,0),0)</f>
        <v>2338057.6585064046</v>
      </c>
      <c r="R182" s="25">
        <f t="array" aca="1" ref="R182" ca="1">INDEX('Lorri 401b'!L:L,MATCH('Retirement Calculator'!A182,'Lorri 401b'!N:N,0),0)</f>
        <v>4427308.3268949492</v>
      </c>
      <c r="S182" s="25">
        <f t="shared" ca="1" si="7"/>
        <v>6765365.9854013538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6404.7404596389215</v>
      </c>
      <c r="K183" s="25">
        <f t="shared" si="4"/>
        <v>16520.094745597391</v>
      </c>
      <c r="L183" s="25"/>
      <c r="N183" s="25">
        <f>'Combined Retirement'!$C$18/12</f>
        <v>33932.660666666663</v>
      </c>
      <c r="O183" s="25">
        <f t="shared" si="5"/>
        <v>11007.82546143035</v>
      </c>
      <c r="P183" s="25">
        <f t="shared" si="6"/>
        <v>22924.835205236312</v>
      </c>
      <c r="Q183" s="25">
        <f t="array" aca="1" ref="Q183" ca="1">INDEX('Isaac 401k'!L:L,MATCH('Retirement Calculator'!A183,'Isaac 401k'!N:N,0),0)</f>
        <v>2341368.138538627</v>
      </c>
      <c r="R183" s="25">
        <f t="array" aca="1" ref="R183" ca="1">INDEX('Lorri 401b'!L:L,MATCH('Retirement Calculator'!A183,'Lorri 401b'!N:N,0),0)</f>
        <v>4429166.5164499739</v>
      </c>
      <c r="S183" s="25">
        <f t="shared" ca="1" si="7"/>
        <v>6770534.6549886009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6404.7404596389215</v>
      </c>
      <c r="K184" s="25">
        <f t="shared" si="4"/>
        <v>16520.094745597391</v>
      </c>
      <c r="L184" s="25"/>
      <c r="N184" s="25">
        <f>'Combined Retirement'!$C$18/12</f>
        <v>33932.660666666663</v>
      </c>
      <c r="O184" s="25">
        <f t="shared" si="5"/>
        <v>11007.82546143035</v>
      </c>
      <c r="P184" s="25">
        <f t="shared" si="6"/>
        <v>22924.835205236312</v>
      </c>
      <c r="Q184" s="25">
        <f t="array" aca="1" ref="Q184" ca="1">INDEX('Isaac 401k'!L:L,MATCH('Retirement Calculator'!A184,'Isaac 401k'!N:N,0),0)</f>
        <v>2344692.4122376502</v>
      </c>
      <c r="R184" s="25">
        <f t="array" aca="1" ref="R184" ca="1">INDEX('Lorri 401b'!L:L,MATCH('Retirement Calculator'!A184,'Lorri 401b'!N:N,0),0)</f>
        <v>4431032.4484614776</v>
      </c>
      <c r="S184" s="25">
        <f t="shared" ca="1" si="7"/>
        <v>6775724.8606991284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6404.7404596389215</v>
      </c>
      <c r="K185" s="25">
        <f t="shared" si="4"/>
        <v>16520.094745597391</v>
      </c>
      <c r="L185" s="25"/>
      <c r="N185" s="25">
        <f>'Combined Retirement'!$C$18/12</f>
        <v>33932.660666666663</v>
      </c>
      <c r="O185" s="25">
        <f t="shared" si="5"/>
        <v>11007.82546143035</v>
      </c>
      <c r="P185" s="25">
        <f t="shared" si="6"/>
        <v>22924.835205236312</v>
      </c>
      <c r="Q185" s="25">
        <f t="array" aca="1" ref="Q185" ca="1">INDEX('Isaac 401k'!L:L,MATCH('Retirement Calculator'!A185,'Isaac 401k'!N:N,0),0)</f>
        <v>2348030.537077086</v>
      </c>
      <c r="R185" s="25">
        <f t="array" aca="1" ref="R185" ca="1">INDEX('Lorri 401b'!L:L,MATCH('Retirement Calculator'!A185,'Lorri 401b'!N:N,0),0)</f>
        <v>4432906.1551896958</v>
      </c>
      <c r="S185" s="25">
        <f t="shared" ca="1" si="7"/>
        <v>6780936.6922667818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6404.7404596389215</v>
      </c>
      <c r="K186" s="25">
        <f t="shared" si="4"/>
        <v>16520.094745597391</v>
      </c>
      <c r="L186" s="25"/>
      <c r="N186" s="25">
        <f>'Combined Retirement'!$C$18/12</f>
        <v>33932.660666666663</v>
      </c>
      <c r="O186" s="25">
        <f t="shared" si="5"/>
        <v>11007.82546143035</v>
      </c>
      <c r="P186" s="25">
        <f t="shared" si="6"/>
        <v>22924.835205236312</v>
      </c>
      <c r="Q186" s="25">
        <f t="array" aca="1" ref="Q186" ca="1">INDEX('Isaac 401k'!L:L,MATCH('Retirement Calculator'!A186,'Isaac 401k'!N:N,0),0)</f>
        <v>2351382.5707700197</v>
      </c>
      <c r="R186" s="25">
        <f t="array" aca="1" ref="R186" ca="1">INDEX('Lorri 401b'!L:L,MATCH('Retirement Calculator'!A186,'Lorri 401b'!N:N,0),0)</f>
        <v>4434787.6690292815</v>
      </c>
      <c r="S186" s="25">
        <f t="shared" ca="1" si="7"/>
        <v>6786170.2397993011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6404.7404596389215</v>
      </c>
      <c r="K187" s="25">
        <f t="shared" si="4"/>
        <v>16520.094745597391</v>
      </c>
      <c r="L187" s="25"/>
      <c r="N187" s="25">
        <f>'Combined Retirement'!$C$18/12</f>
        <v>33932.660666666663</v>
      </c>
      <c r="O187" s="25">
        <f t="shared" si="5"/>
        <v>11007.82546143035</v>
      </c>
      <c r="P187" s="25">
        <f t="shared" si="6"/>
        <v>22924.835205236312</v>
      </c>
      <c r="Q187" s="25">
        <f t="array" aca="1" ref="Q187" ca="1">INDEX('Isaac 401k'!L:L,MATCH('Retirement Calculator'!A187,'Isaac 401k'!N:N,0),0)</f>
        <v>2354748.5712700072</v>
      </c>
      <c r="R187" s="25">
        <f t="array" aca="1" ref="R187" ca="1">INDEX('Lorri 401b'!L:L,MATCH('Retirement Calculator'!A187,'Lorri 401b'!N:N,0),0)</f>
        <v>4436677.0225098655</v>
      </c>
      <c r="S187" s="25">
        <f t="shared" ca="1" si="7"/>
        <v>6791425.5937798731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6404.7404596389215</v>
      </c>
      <c r="K188" s="25">
        <f t="shared" si="4"/>
        <v>16520.094745597391</v>
      </c>
      <c r="L188" s="25"/>
      <c r="N188" s="25">
        <f>'Combined Retirement'!$C$18/12</f>
        <v>33932.660666666663</v>
      </c>
      <c r="O188" s="25">
        <f t="shared" si="5"/>
        <v>11007.82546143035</v>
      </c>
      <c r="P188" s="25">
        <f t="shared" si="6"/>
        <v>22924.835205236312</v>
      </c>
      <c r="Q188" s="25">
        <f t="array" aca="1" ref="Q188" ca="1">INDEX('Isaac 401k'!L:L,MATCH('Retirement Calculator'!A188,'Isaac 401k'!N:N,0),0)</f>
        <v>2358128.596772078</v>
      </c>
      <c r="R188" s="25">
        <f t="array" aca="1" ref="R188" ca="1">INDEX('Lorri 401b'!L:L,MATCH('Retirement Calculator'!A188,'Lorri 401b'!N:N,0),0)</f>
        <v>4438574.2482966185</v>
      </c>
      <c r="S188" s="25">
        <f t="shared" ca="1" si="7"/>
        <v>6796702.8450686969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6404.7404596389215</v>
      </c>
      <c r="K189" s="25">
        <f t="shared" si="4"/>
        <v>16520.094745597391</v>
      </c>
      <c r="L189" s="25"/>
      <c r="N189" s="25">
        <f>'Combined Retirement'!$C$18/12</f>
        <v>33932.660666666663</v>
      </c>
      <c r="O189" s="25">
        <f t="shared" si="5"/>
        <v>11007.82546143035</v>
      </c>
      <c r="P189" s="25">
        <f t="shared" si="6"/>
        <v>22924.835205236312</v>
      </c>
      <c r="Q189" s="25">
        <f t="array" aca="1" ref="Q189" ca="1">INDEX('Isaac 401k'!L:L,MATCH('Retirement Calculator'!A189,'Isaac 401k'!N:N,0),0)</f>
        <v>2361522.7057137405</v>
      </c>
      <c r="R189" s="25">
        <f t="array" aca="1" ref="R189" ca="1">INDEX('Lorri 401b'!L:L,MATCH('Retirement Calculator'!A189,'Lorri 401b'!N:N,0),0)</f>
        <v>4440479.3791908165</v>
      </c>
      <c r="S189" s="25">
        <f t="shared" ca="1" si="7"/>
        <v>6802002.0849045571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6404.7404596389215</v>
      </c>
      <c r="K190" s="25">
        <f t="shared" si="4"/>
        <v>16520.094745597391</v>
      </c>
      <c r="L190" s="25"/>
      <c r="N190" s="25">
        <f>'Combined Retirement'!$C$18/12</f>
        <v>33932.660666666663</v>
      </c>
      <c r="O190" s="25">
        <f t="shared" si="5"/>
        <v>11007.82546143035</v>
      </c>
      <c r="P190" s="25">
        <f t="shared" si="6"/>
        <v>22924.835205236312</v>
      </c>
      <c r="Q190" s="25">
        <f t="array" aca="1" ref="Q190" ca="1">INDEX('Isaac 401k'!L:L,MATCH('Retirement Calculator'!A190,'Isaac 401k'!N:N,0),0)</f>
        <v>2364930.9567759936</v>
      </c>
      <c r="R190" s="25">
        <f t="array" aca="1" ref="R190" ca="1">INDEX('Lorri 401b'!L:L,MATCH('Retirement Calculator'!A190,'Lorri 401b'!N:N,0),0)</f>
        <v>4442392.4481304074</v>
      </c>
      <c r="S190" s="25">
        <f t="shared" ca="1" si="7"/>
        <v>6807323.4049064014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6404.7404596389215</v>
      </c>
      <c r="K191" s="25">
        <f t="shared" si="4"/>
        <v>16520.094745597391</v>
      </c>
      <c r="L191" s="25"/>
      <c r="N191" s="25">
        <f>'Combined Retirement'!$C$18/12</f>
        <v>33932.660666666663</v>
      </c>
      <c r="O191" s="25">
        <f t="shared" si="5"/>
        <v>11007.82546143035</v>
      </c>
      <c r="P191" s="25">
        <f t="shared" si="6"/>
        <v>22924.835205236312</v>
      </c>
      <c r="Q191" s="25">
        <f t="array" aca="1" ref="Q191" ca="1">INDEX('Isaac 401k'!L:L,MATCH('Retirement Calculator'!A191,'Isaac 401k'!N:N,0),0)</f>
        <v>2368353.4088843395</v>
      </c>
      <c r="R191" s="25">
        <f t="array" aca="1" ref="R191" ca="1">INDEX('Lorri 401b'!L:L,MATCH('Retirement Calculator'!A191,'Lorri 401b'!N:N,0),0)</f>
        <v>4444313.4881905792</v>
      </c>
      <c r="S191" s="25">
        <f t="shared" ca="1" si="7"/>
        <v>6812666.8970749192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6404.7404596389215</v>
      </c>
      <c r="K192" s="25">
        <f t="shared" si="4"/>
        <v>16520.094745597391</v>
      </c>
      <c r="L192" s="25"/>
      <c r="N192" s="25">
        <f>'Combined Retirement'!$C$18/12</f>
        <v>33932.660666666663</v>
      </c>
      <c r="O192" s="25">
        <f t="shared" si="5"/>
        <v>11007.82546143035</v>
      </c>
      <c r="P192" s="25">
        <f t="shared" si="6"/>
        <v>22924.835205236312</v>
      </c>
      <c r="Q192" s="25">
        <f t="array" aca="1" ref="Q192" ca="1">INDEX('Isaac 401k'!L:L,MATCH('Retirement Calculator'!A192,'Isaac 401k'!N:N,0),0)</f>
        <v>2371790.1212098035</v>
      </c>
      <c r="R192" s="25">
        <f t="array" aca="1" ref="R192" ca="1">INDEX('Lorri 401b'!L:L,MATCH('Retirement Calculator'!A192,'Lorri 401b'!N:N,0),0)</f>
        <v>4446242.5325843357</v>
      </c>
      <c r="S192" s="25">
        <f t="shared" ca="1" si="7"/>
        <v>6818032.6537941396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6404.7404596389215</v>
      </c>
      <c r="K193" s="25">
        <f t="shared" si="4"/>
        <v>16520.094745597391</v>
      </c>
      <c r="L193" s="25"/>
      <c r="N193" s="25">
        <f>'Combined Retirement'!$C$18/12</f>
        <v>33932.660666666663</v>
      </c>
      <c r="O193" s="25">
        <f t="shared" si="5"/>
        <v>11007.82546143035</v>
      </c>
      <c r="P193" s="25">
        <f t="shared" si="6"/>
        <v>22924.835205236312</v>
      </c>
      <c r="Q193" s="25">
        <f t="array" aca="1" ref="Q193" ca="1">INDEX('Isaac 401k'!L:L,MATCH('Retirement Calculator'!A193,'Isaac 401k'!N:N,0),0)</f>
        <v>2375241.1531699565</v>
      </c>
      <c r="R193" s="25">
        <f t="array" aca="1" ref="R193" ca="1">INDEX('Lorri 401b'!L:L,MATCH('Retirement Calculator'!A193,'Lorri 401b'!N:N,0),0)</f>
        <v>4448179.6146630663</v>
      </c>
      <c r="S193" s="25">
        <f t="shared" ca="1" si="7"/>
        <v>6823420.7678330224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6404.7404596389215</v>
      </c>
      <c r="K194" s="25">
        <f t="shared" si="4"/>
        <v>16520.094745597391</v>
      </c>
      <c r="L194" s="25"/>
      <c r="N194" s="25">
        <f>'Combined Retirement'!$C$18/12</f>
        <v>33932.660666666663</v>
      </c>
      <c r="O194" s="25">
        <f t="shared" si="5"/>
        <v>11007.82546143035</v>
      </c>
      <c r="P194" s="25">
        <f t="shared" si="6"/>
        <v>22924.835205236312</v>
      </c>
      <c r="Q194" s="25">
        <f t="array" aca="1" ref="Q194" ca="1">INDEX('Isaac 401k'!L:L,MATCH('Retirement Calculator'!A194,'Isaac 401k'!N:N,0),0)</f>
        <v>2378706.5644299439</v>
      </c>
      <c r="R194" s="25">
        <f t="array" aca="1" ref="R194" ca="1">INDEX('Lorri 401b'!L:L,MATCH('Retirement Calculator'!A194,'Lorri 401b'!N:N,0),0)</f>
        <v>4450124.7679171246</v>
      </c>
      <c r="S194" s="25">
        <f t="shared" ca="1" si="7"/>
        <v>6828831.3323470689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6404.7404596389215</v>
      </c>
      <c r="K195" s="25">
        <f t="shared" si="4"/>
        <v>16520.094745597391</v>
      </c>
      <c r="L195" s="25"/>
      <c r="N195" s="25">
        <f>'Combined Retirement'!$C$18/12</f>
        <v>33932.660666666663</v>
      </c>
      <c r="O195" s="25">
        <f t="shared" si="5"/>
        <v>11007.82546143035</v>
      </c>
      <c r="P195" s="25">
        <f t="shared" si="6"/>
        <v>22924.835205236312</v>
      </c>
      <c r="Q195" s="25">
        <f t="array" aca="1" ref="Q195" ca="1">INDEX('Isaac 401k'!L:L,MATCH('Retirement Calculator'!A195,'Isaac 401k'!N:N,0),0)</f>
        <v>2382186.4149035146</v>
      </c>
      <c r="R195" s="25">
        <f t="array" aca="1" ref="R195" ca="1">INDEX('Lorri 401b'!L:L,MATCH('Retirement Calculator'!A195,'Lorri 401b'!N:N,0),0)</f>
        <v>4452078.0259764083</v>
      </c>
      <c r="S195" s="25">
        <f t="shared" ca="1" si="7"/>
        <v>6834264.4408799224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6404.7404596389215</v>
      </c>
      <c r="K196" s="25">
        <f t="shared" si="4"/>
        <v>16520.094745597391</v>
      </c>
      <c r="L196" s="25"/>
      <c r="N196" s="25">
        <f>'Combined Retirement'!$C$18/12</f>
        <v>33932.660666666663</v>
      </c>
      <c r="O196" s="25">
        <f t="shared" si="5"/>
        <v>11007.82546143035</v>
      </c>
      <c r="P196" s="25">
        <f t="shared" si="6"/>
        <v>22924.835205236312</v>
      </c>
      <c r="Q196" s="25">
        <f t="array" aca="1" ref="Q196" ca="1">INDEX('Isaac 401k'!L:L,MATCH('Retirement Calculator'!A196,'Isaac 401k'!N:N,0),0)</f>
        <v>2385680.7647540583</v>
      </c>
      <c r="R196" s="25">
        <f t="array" aca="1" ref="R196" ca="1">INDEX('Lorri 401b'!L:L,MATCH('Retirement Calculator'!A196,'Lorri 401b'!N:N,0),0)</f>
        <v>4454039.4226109385</v>
      </c>
      <c r="S196" s="25">
        <f t="shared" ca="1" si="7"/>
        <v>6839720.1873649973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6404.7404596389215</v>
      </c>
      <c r="K197" s="25">
        <f t="shared" si="4"/>
        <v>16520.094745597391</v>
      </c>
      <c r="L197" s="25"/>
      <c r="N197" s="25">
        <f>'Combined Retirement'!$C$18/12</f>
        <v>33932.660666666663</v>
      </c>
      <c r="O197" s="25">
        <f t="shared" si="5"/>
        <v>11007.82546143035</v>
      </c>
      <c r="P197" s="25">
        <f t="shared" si="6"/>
        <v>22924.835205236312</v>
      </c>
      <c r="Q197" s="25">
        <f t="array" aca="1" ref="Q197" ca="1">INDEX('Isaac 401k'!L:L,MATCH('Retirement Calculator'!A197,'Isaac 401k'!N:N,0),0)</f>
        <v>2389189.674395646</v>
      </c>
      <c r="R197" s="25">
        <f t="array" aca="1" ref="R197" ca="1">INDEX('Lorri 401b'!L:L,MATCH('Retirement Calculator'!A197,'Lorri 401b'!N:N,0),0)</f>
        <v>4456008.9917314462</v>
      </c>
      <c r="S197" s="25">
        <f t="shared" ca="1" si="7"/>
        <v>6845198.6661270922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6404.7404596389215</v>
      </c>
      <c r="K198" s="25">
        <f t="shared" si="4"/>
        <v>16520.094745597391</v>
      </c>
      <c r="L198" s="25"/>
      <c r="N198" s="25">
        <f>'Combined Retirement'!$C$18/12</f>
        <v>33932.660666666663</v>
      </c>
      <c r="O198" s="25">
        <f t="shared" si="5"/>
        <v>11007.82546143035</v>
      </c>
      <c r="P198" s="25">
        <f t="shared" si="6"/>
        <v>22924.835205236312</v>
      </c>
      <c r="Q198" s="25">
        <f t="array" aca="1" ref="Q198" ca="1">INDEX('Isaac 401k'!L:L,MATCH('Retirement Calculator'!A198,'Isaac 401k'!N:N,0),0)</f>
        <v>2392713.2044940735</v>
      </c>
      <c r="R198" s="25">
        <f t="array" aca="1" ref="R198" ca="1">INDEX('Lorri 401b'!L:L,MATCH('Retirement Calculator'!A198,'Lorri 401b'!N:N,0),0)</f>
        <v>4457986.7673899559</v>
      </c>
      <c r="S198" s="25">
        <f t="shared" ca="1" si="7"/>
        <v>6850699.971884029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6404.7404596389215</v>
      </c>
      <c r="K199" s="25">
        <f t="shared" si="4"/>
        <v>16520.094745597391</v>
      </c>
      <c r="L199" s="25"/>
      <c r="N199" s="25">
        <f>'Combined Retirement'!$C$18/12</f>
        <v>33932.660666666663</v>
      </c>
      <c r="O199" s="25">
        <f t="shared" si="5"/>
        <v>11007.82546143035</v>
      </c>
      <c r="P199" s="25">
        <f t="shared" si="6"/>
        <v>22924.835205236312</v>
      </c>
      <c r="Q199" s="25">
        <f t="array" aca="1" ref="Q199" ca="1">INDEX('Isaac 401k'!L:L,MATCH('Retirement Calculator'!A199,'Isaac 401k'!N:N,0),0)</f>
        <v>2396251.415967911</v>
      </c>
      <c r="R199" s="25">
        <f t="array" aca="1" ref="R199" ca="1">INDEX('Lorri 401b'!L:L,MATCH('Retirement Calculator'!A199,'Lorri 401b'!N:N,0),0)</f>
        <v>4459972.7837803764</v>
      </c>
      <c r="S199" s="25">
        <f t="shared" ca="1" si="7"/>
        <v>6856224.199748287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6404.7404596389215</v>
      </c>
      <c r="K200" s="25">
        <f t="shared" si="4"/>
        <v>16520.094745597391</v>
      </c>
      <c r="L200" s="25"/>
      <c r="N200" s="25">
        <f>'Combined Retirement'!$C$18/12</f>
        <v>33932.660666666663</v>
      </c>
      <c r="O200" s="25">
        <f t="shared" si="5"/>
        <v>11007.82546143035</v>
      </c>
      <c r="P200" s="25">
        <f t="shared" si="6"/>
        <v>22924.835205236312</v>
      </c>
      <c r="Q200" s="25">
        <f t="array" aca="1" ref="Q200" ca="1">INDEX('Isaac 401k'!L:L,MATCH('Retirement Calculator'!A200,'Isaac 401k'!N:N,0),0)</f>
        <v>2399804.3699895563</v>
      </c>
      <c r="R200" s="25">
        <f t="array" aca="1" ref="R200" ca="1">INDEX('Lorri 401b'!L:L,MATCH('Retirement Calculator'!A200,'Lorri 401b'!N:N,0),0)</f>
        <v>4461967.0752390902</v>
      </c>
      <c r="S200" s="25">
        <f t="shared" ca="1" si="7"/>
        <v>6861771.4452286465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6404.7404596389215</v>
      </c>
      <c r="K201" s="25">
        <f t="shared" si="4"/>
        <v>16520.094745597391</v>
      </c>
      <c r="L201" s="25"/>
      <c r="N201" s="25">
        <f>'Combined Retirement'!$C$18/12</f>
        <v>33932.660666666663</v>
      </c>
      <c r="O201" s="25">
        <f t="shared" si="5"/>
        <v>11007.82546143035</v>
      </c>
      <c r="P201" s="25">
        <f t="shared" si="6"/>
        <v>22924.835205236312</v>
      </c>
      <c r="Q201" s="25">
        <f t="array" aca="1" ref="Q201" ca="1">INDEX('Isaac 401k'!L:L,MATCH('Retirement Calculator'!A201,'Isaac 401k'!N:N,0),0)</f>
        <v>2403372.1279862919</v>
      </c>
      <c r="R201" s="25">
        <f t="array" aca="1" ref="R201" ca="1">INDEX('Lorri 401b'!L:L,MATCH('Retirement Calculator'!A201,'Lorri 401b'!N:N,0),0)</f>
        <v>4463969.6762455488</v>
      </c>
      <c r="S201" s="25">
        <f t="shared" ca="1" si="7"/>
        <v>6867341.8042318411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6404.7404596389215</v>
      </c>
      <c r="K202" s="25">
        <f t="shared" si="4"/>
        <v>16520.094745597391</v>
      </c>
      <c r="L202" s="25"/>
      <c r="N202" s="25">
        <f>'Combined Retirement'!$C$18/12</f>
        <v>33932.660666666663</v>
      </c>
      <c r="O202" s="25">
        <f t="shared" si="5"/>
        <v>11007.82546143035</v>
      </c>
      <c r="P202" s="25">
        <f t="shared" si="6"/>
        <v>22924.835205236312</v>
      </c>
      <c r="Q202" s="25">
        <f t="array" aca="1" ref="Q202" ca="1">INDEX('Isaac 401k'!L:L,MATCH('Retirement Calculator'!A202,'Isaac 401k'!N:N,0),0)</f>
        <v>2406954.7516413471</v>
      </c>
      <c r="R202" s="25">
        <f t="array" aca="1" ref="R202" ca="1">INDEX('Lorri 401b'!L:L,MATCH('Retirement Calculator'!A202,'Lorri 401b'!N:N,0),0)</f>
        <v>4465980.6214228673</v>
      </c>
      <c r="S202" s="25">
        <f t="shared" ca="1" si="7"/>
        <v>6872935.3730642144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6404.7404596389215</v>
      </c>
      <c r="K203" s="25">
        <f t="shared" si="4"/>
        <v>16520.094745597391</v>
      </c>
      <c r="L203" s="25"/>
      <c r="N203" s="25">
        <f>'Combined Retirement'!$C$18/12</f>
        <v>33932.660666666663</v>
      </c>
      <c r="O203" s="25">
        <f t="shared" si="5"/>
        <v>11007.82546143035</v>
      </c>
      <c r="P203" s="25">
        <f t="shared" si="6"/>
        <v>22924.835205236312</v>
      </c>
      <c r="Q203" s="25">
        <f t="array" aca="1" ref="Q203" ca="1">INDEX('Isaac 401k'!L:L,MATCH('Retirement Calculator'!A203,'Isaac 401k'!N:N,0),0)</f>
        <v>2410552.3028949653</v>
      </c>
      <c r="R203" s="25">
        <f t="array" aca="1" ref="R203" ca="1">INDEX('Lorri 401b'!L:L,MATCH('Retirement Calculator'!A203,'Lorri 401b'!N:N,0),0)</f>
        <v>4467999.9455384249</v>
      </c>
      <c r="S203" s="25">
        <f t="shared" ca="1" si="7"/>
        <v>6878552.2484333906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6404.7404596389215</v>
      </c>
      <c r="K204" s="25">
        <f t="shared" si="4"/>
        <v>16520.094745597391</v>
      </c>
      <c r="L204" s="25"/>
      <c r="N204" s="25">
        <f>'Combined Retirement'!$C$18/12</f>
        <v>33932.660666666663</v>
      </c>
      <c r="O204" s="25">
        <f t="shared" si="5"/>
        <v>11007.82546143035</v>
      </c>
      <c r="P204" s="25">
        <f t="shared" si="6"/>
        <v>22924.835205236312</v>
      </c>
      <c r="Q204" s="25">
        <f t="array" aca="1" ref="Q204" ca="1">INDEX('Isaac 401k'!L:L,MATCH('Retirement Calculator'!A204,'Isaac 401k'!N:N,0),0)</f>
        <v>2414164.8439454734</v>
      </c>
      <c r="R204" s="25">
        <f t="array" aca="1" ref="R204" ca="1">INDEX('Lorri 401b'!L:L,MATCH('Retirement Calculator'!A204,'Lorri 401b'!N:N,0),0)</f>
        <v>4470027.6835044641</v>
      </c>
      <c r="S204" s="25">
        <f t="shared" ca="1" si="7"/>
        <v>6884192.5274499375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6404.7404596389215</v>
      </c>
      <c r="K205" s="25">
        <f t="shared" si="4"/>
        <v>16520.094745597391</v>
      </c>
      <c r="L205" s="25"/>
      <c r="N205" s="25">
        <f>'Combined Retirement'!$C$18/12</f>
        <v>33932.660666666663</v>
      </c>
      <c r="O205" s="25">
        <f t="shared" si="5"/>
        <v>11007.82546143035</v>
      </c>
      <c r="P205" s="25">
        <f t="shared" si="6"/>
        <v>22924.835205236312</v>
      </c>
      <c r="Q205" s="25">
        <f t="array" aca="1" ref="Q205" ca="1">INDEX('Isaac 401k'!L:L,MATCH('Retirement Calculator'!A205,'Isaac 401k'!N:N,0),0)</f>
        <v>2417792.4372503585</v>
      </c>
      <c r="R205" s="25">
        <f t="array" aca="1" ref="R205" ca="1">INDEX('Lorri 401b'!L:L,MATCH('Retirement Calculator'!A205,'Lorri 401b'!N:N,0),0)</f>
        <v>4472063.8703786945</v>
      </c>
      <c r="S205" s="25">
        <f t="shared" ca="1" si="7"/>
        <v>6889856.3076290525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6404.7404596389215</v>
      </c>
      <c r="K206" s="25">
        <f t="shared" si="4"/>
        <v>16520.094745597391</v>
      </c>
      <c r="L206" s="25"/>
      <c r="N206" s="25">
        <f>'Combined Retirement'!$C$18/12</f>
        <v>33932.660666666663</v>
      </c>
      <c r="O206" s="25">
        <f t="shared" si="5"/>
        <v>11007.82546143035</v>
      </c>
      <c r="P206" s="25">
        <f t="shared" si="6"/>
        <v>22924.835205236312</v>
      </c>
      <c r="Q206" s="25">
        <f t="array" aca="1" ref="Q206" ca="1">INDEX('Isaac 401k'!L:L,MATCH('Retirement Calculator'!A206,'Isaac 401k'!N:N,0),0)</f>
        <v>2421435.1455273475</v>
      </c>
      <c r="R206" s="25">
        <f t="array" aca="1" ref="R206" ca="1">INDEX('Lorri 401b'!L:L,MATCH('Retirement Calculator'!A206,'Lorri 401b'!N:N,0),0)</f>
        <v>4474108.5413649017</v>
      </c>
      <c r="S206" s="25">
        <f t="shared" ca="1" si="7"/>
        <v>6895543.6868922487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6404.7404596389215</v>
      </c>
      <c r="K207" s="25">
        <f t="shared" si="4"/>
        <v>16520.094745597391</v>
      </c>
      <c r="L207" s="25"/>
      <c r="N207" s="25">
        <f>'Combined Retirement'!$C$18/12</f>
        <v>33932.660666666663</v>
      </c>
      <c r="O207" s="25">
        <f t="shared" si="5"/>
        <v>11007.82546143035</v>
      </c>
      <c r="P207" s="25">
        <f t="shared" si="6"/>
        <v>22924.835205236312</v>
      </c>
      <c r="Q207" s="25">
        <f t="array" aca="1" ref="Q207" ca="1">INDEX('Isaac 401k'!L:L,MATCH('Retirement Calculator'!A207,'Isaac 401k'!N:N,0),0)</f>
        <v>2425093.0317554902</v>
      </c>
      <c r="R207" s="25">
        <f t="array" aca="1" ref="R207" ca="1">INDEX('Lorri 401b'!L:L,MATCH('Retirement Calculator'!A207,'Lorri 401b'!N:N,0),0)</f>
        <v>4476161.7318135509</v>
      </c>
      <c r="S207" s="25">
        <f t="shared" ca="1" si="7"/>
        <v>6901254.7635690412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6404.7404596389215</v>
      </c>
      <c r="K208" s="25">
        <f t="shared" si="4"/>
        <v>16520.094745597391</v>
      </c>
      <c r="L208" s="25"/>
      <c r="N208" s="25">
        <f>'Combined Retirement'!$C$18/12</f>
        <v>33932.660666666663</v>
      </c>
      <c r="O208" s="25">
        <f t="shared" si="5"/>
        <v>11007.82546143035</v>
      </c>
      <c r="P208" s="25">
        <f t="shared" si="6"/>
        <v>22924.835205236312</v>
      </c>
      <c r="Q208" s="25">
        <f t="array" aca="1" ref="Q208" ca="1">INDEX('Isaac 401k'!L:L,MATCH('Retirement Calculator'!A208,'Isaac 401k'!N:N,0),0)</f>
        <v>2428766.1591762505</v>
      </c>
      <c r="R208" s="25">
        <f t="array" aca="1" ref="R208" ca="1">INDEX('Lorri 401b'!L:L,MATCH('Retirement Calculator'!A208,'Lorri 401b'!N:N,0),0)</f>
        <v>4478223.4772224026</v>
      </c>
      <c r="S208" s="25">
        <f t="shared" ca="1" si="7"/>
        <v>6906989.6363986526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6404.7404596389215</v>
      </c>
      <c r="K209" s="25">
        <f t="shared" si="4"/>
        <v>16520.094745597391</v>
      </c>
      <c r="L209" s="25"/>
      <c r="N209" s="25">
        <f>'Combined Retirement'!$C$18/12</f>
        <v>33932.660666666663</v>
      </c>
      <c r="O209" s="25">
        <f t="shared" si="5"/>
        <v>11007.82546143035</v>
      </c>
      <c r="P209" s="25">
        <f t="shared" si="6"/>
        <v>22924.835205236312</v>
      </c>
      <c r="Q209" s="25">
        <f t="array" aca="1" ref="Q209" ca="1">INDEX('Isaac 401k'!L:L,MATCH('Retirement Calculator'!A209,'Isaac 401k'!N:N,0),0)</f>
        <v>2432454.5912945974</v>
      </c>
      <c r="R209" s="25">
        <f t="array" aca="1" ref="R209" ca="1">INDEX('Lorri 401b'!L:L,MATCH('Retirement Calculator'!A209,'Lorri 401b'!N:N,0),0)</f>
        <v>4480293.8132371251</v>
      </c>
      <c r="S209" s="25">
        <f t="shared" ca="1" si="7"/>
        <v>6912748.4045317229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6404.7404596389215</v>
      </c>
      <c r="K210" s="25">
        <f t="shared" si="4"/>
        <v>16520.094745597391</v>
      </c>
      <c r="L210" s="25"/>
      <c r="N210" s="25">
        <f>'Combined Retirement'!$C$18/12</f>
        <v>33932.660666666663</v>
      </c>
      <c r="O210" s="25">
        <f t="shared" si="5"/>
        <v>11007.82546143035</v>
      </c>
      <c r="P210" s="25">
        <f t="shared" si="6"/>
        <v>22924.835205236312</v>
      </c>
      <c r="Q210" s="25">
        <f t="array" aca="1" ref="Q210" ca="1">INDEX('Isaac 401k'!L:L,MATCH('Retirement Calculator'!A210,'Isaac 401k'!N:N,0),0)</f>
        <v>2436158.3918801039</v>
      </c>
      <c r="R210" s="25">
        <f t="array" aca="1" ref="R210" ca="1">INDEX('Lorri 401b'!L:L,MATCH('Retirement Calculator'!A210,'Lorri 401b'!N:N,0),0)</f>
        <v>4482372.7756519085</v>
      </c>
      <c r="S210" s="25">
        <f t="shared" ca="1" si="7"/>
        <v>6918531.1675320119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6404.7404596389215</v>
      </c>
      <c r="K211" s="25">
        <f t="shared" si="4"/>
        <v>16520.094745597391</v>
      </c>
      <c r="L211" s="25"/>
      <c r="N211" s="25">
        <f>'Combined Retirement'!$C$18/12</f>
        <v>33932.660666666663</v>
      </c>
      <c r="O211" s="25">
        <f t="shared" si="5"/>
        <v>11007.82546143035</v>
      </c>
      <c r="P211" s="25">
        <f t="shared" si="6"/>
        <v>22924.835205236312</v>
      </c>
      <c r="Q211" s="25">
        <f t="array" aca="1" ref="Q211" ca="1">INDEX('Isaac 401k'!L:L,MATCH('Retirement Calculator'!A211,'Isaac 401k'!N:N,0),0)</f>
        <v>2439877.62496805</v>
      </c>
      <c r="R211" s="25">
        <f t="array" aca="1" ref="R211" ca="1">INDEX('Lorri 401b'!L:L,MATCH('Retirement Calculator'!A211,'Lorri 401b'!N:N,0),0)</f>
        <v>4484460.4004100868</v>
      </c>
      <c r="S211" s="25">
        <f t="shared" ca="1" si="7"/>
        <v>6924338.0253781369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6404.7404596389215</v>
      </c>
      <c r="K212" s="25">
        <f t="shared" si="4"/>
        <v>16520.094745597391</v>
      </c>
      <c r="L212" s="25"/>
      <c r="N212" s="25">
        <f>'Combined Retirement'!$C$18/12</f>
        <v>33932.660666666663</v>
      </c>
      <c r="O212" s="25">
        <f t="shared" si="5"/>
        <v>11007.82546143035</v>
      </c>
      <c r="P212" s="25">
        <f t="shared" si="6"/>
        <v>22924.835205236312</v>
      </c>
      <c r="Q212" s="25">
        <f t="array" aca="1" ref="Q212" ca="1">INDEX('Isaac 401k'!L:L,MATCH('Retirement Calculator'!A212,'Isaac 401k'!N:N,0),0)</f>
        <v>2443612.3548605293</v>
      </c>
      <c r="R212" s="25">
        <f t="array" aca="1" ref="R212" ca="1">INDEX('Lorri 401b'!L:L,MATCH('Retirement Calculator'!A212,'Lorri 401b'!N:N,0),0)</f>
        <v>4486556.7236047573</v>
      </c>
      <c r="S212" s="25">
        <f t="shared" ca="1" si="7"/>
        <v>6930169.0784652866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6404.7404596389215</v>
      </c>
      <c r="K213" s="25">
        <f t="shared" si="4"/>
        <v>16520.094745597391</v>
      </c>
      <c r="L213" s="25"/>
      <c r="N213" s="25">
        <f>'Combined Retirement'!$C$18/12</f>
        <v>33932.660666666663</v>
      </c>
      <c r="O213" s="25">
        <f t="shared" si="5"/>
        <v>11007.82546143035</v>
      </c>
      <c r="P213" s="25">
        <f t="shared" si="6"/>
        <v>22924.835205236312</v>
      </c>
      <c r="Q213" s="25">
        <f t="array" aca="1" ref="Q213" ca="1">INDEX('Isaac 401k'!L:L,MATCH('Retirement Calculator'!A213,'Isaac 401k'!N:N,0),0)</f>
        <v>2447362.6461275606</v>
      </c>
      <c r="R213" s="25">
        <f t="array" aca="1" ref="R213" ca="1">INDEX('Lorri 401b'!L:L,MATCH('Retirement Calculator'!A213,'Lorri 401b'!N:N,0),0)</f>
        <v>4488661.7814794062</v>
      </c>
      <c r="S213" s="25">
        <f t="shared" ca="1" si="7"/>
        <v>6936024.4276069663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6404.7404596389215</v>
      </c>
      <c r="K214" s="25">
        <f t="shared" si="4"/>
        <v>16520.094745597391</v>
      </c>
      <c r="L214" s="25"/>
      <c r="N214" s="25">
        <f>'Combined Retirement'!$C$18/12</f>
        <v>33932.660666666663</v>
      </c>
      <c r="O214" s="25">
        <f t="shared" si="5"/>
        <v>11007.82546143035</v>
      </c>
      <c r="P214" s="25">
        <f t="shared" si="6"/>
        <v>22924.835205236312</v>
      </c>
      <c r="Q214" s="25">
        <f t="array" aca="1" ref="Q214" ca="1">INDEX('Isaac 401k'!L:L,MATCH('Retirement Calculator'!A214,'Isaac 401k'!N:N,0),0)</f>
        <v>2451128.5636082045</v>
      </c>
      <c r="R214" s="25">
        <f t="array" aca="1" ref="R214" ca="1">INDEX('Lorri 401b'!L:L,MATCH('Retirement Calculator'!A214,'Lorri 401b'!N:N,0),0)</f>
        <v>4490775.6104285326</v>
      </c>
      <c r="S214" s="25">
        <f t="shared" ca="1" si="7"/>
        <v>6941904.1740367375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6404.7404596389215</v>
      </c>
      <c r="K215" s="25">
        <f t="shared" si="4"/>
        <v>16520.094745597391</v>
      </c>
      <c r="L215" s="25"/>
      <c r="N215" s="25">
        <f>'Combined Retirement'!$C$18/12</f>
        <v>33932.660666666663</v>
      </c>
      <c r="O215" s="25">
        <f t="shared" si="5"/>
        <v>11007.82546143035</v>
      </c>
      <c r="P215" s="25">
        <f t="shared" si="6"/>
        <v>22924.835205236312</v>
      </c>
      <c r="Q215" s="25">
        <f t="array" aca="1" ref="Q215" ca="1">INDEX('Isaac 401k'!L:L,MATCH('Retirement Calculator'!A215,'Isaac 401k'!N:N,0),0)</f>
        <v>2454910.1724116844</v>
      </c>
      <c r="R215" s="25">
        <f t="array" aca="1" ref="R215" ca="1">INDEX('Lorri 401b'!L:L,MATCH('Retirement Calculator'!A215,'Lorri 401b'!N:N,0),0)</f>
        <v>4492898.2469982803</v>
      </c>
      <c r="S215" s="25">
        <f t="shared" ca="1" si="7"/>
        <v>6947808.4194099642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6404.7404596389215</v>
      </c>
      <c r="K216" s="25">
        <f t="shared" si="4"/>
        <v>16520.094745597391</v>
      </c>
      <c r="L216" s="25"/>
      <c r="N216" s="25">
        <f>'Combined Retirement'!$C$18/12</f>
        <v>33932.660666666663</v>
      </c>
      <c r="O216" s="25">
        <f t="shared" si="5"/>
        <v>11007.82546143035</v>
      </c>
      <c r="P216" s="25">
        <f t="shared" si="6"/>
        <v>22924.835205236312</v>
      </c>
      <c r="Q216" s="25">
        <f t="array" aca="1" ref="Q216" ca="1">INDEX('Isaac 401k'!L:L,MATCH('Retirement Calculator'!A216,'Isaac 401k'!N:N,0),0)</f>
        <v>2458707.5379185122</v>
      </c>
      <c r="R216" s="25">
        <f t="array" aca="1" ref="R216" ca="1">INDEX('Lorri 401b'!L:L,MATCH('Retirement Calculator'!A216,'Lorri 401b'!N:N,0),0)</f>
        <v>4495029.7278870689</v>
      </c>
      <c r="S216" s="25">
        <f t="shared" ca="1" si="7"/>
        <v>6953737.2658055816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6404.7404596389215</v>
      </c>
      <c r="K217" s="25">
        <f t="shared" si="4"/>
        <v>16520.094745597391</v>
      </c>
      <c r="L217" s="25"/>
      <c r="N217" s="25">
        <f>'Combined Retirement'!$C$18/12</f>
        <v>33932.660666666663</v>
      </c>
      <c r="O217" s="25">
        <f t="shared" si="5"/>
        <v>11007.82546143035</v>
      </c>
      <c r="P217" s="25">
        <f t="shared" si="6"/>
        <v>22924.835205236312</v>
      </c>
      <c r="Q217" s="25">
        <f t="array" aca="1" ref="Q217" ca="1">INDEX('Isaac 401k'!L:L,MATCH('Retirement Calculator'!A217,'Isaac 401k'!N:N,0),0)</f>
        <v>2462520.7257816186</v>
      </c>
      <c r="R217" s="25">
        <f t="array" aca="1" ref="R217" ca="1">INDEX('Lorri 401b'!L:L,MATCH('Retirement Calculator'!A217,'Lorri 401b'!N:N,0),0)</f>
        <v>4497170.0899462271</v>
      </c>
      <c r="S217" s="25">
        <f t="shared" ca="1" si="7"/>
        <v>6959690.8157278458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6404.7404596389215</v>
      </c>
      <c r="K218" s="25">
        <f t="shared" si="4"/>
        <v>16520.094745597391</v>
      </c>
      <c r="L218" s="25"/>
      <c r="N218" s="25">
        <f>'Combined Retirement'!$C$18/12</f>
        <v>33932.660666666663</v>
      </c>
      <c r="O218" s="25">
        <f t="shared" si="5"/>
        <v>11007.82546143035</v>
      </c>
      <c r="P218" s="25">
        <f t="shared" si="6"/>
        <v>22924.835205236312</v>
      </c>
      <c r="Q218" s="25">
        <f t="array" aca="1" ref="Q218" ca="1">INDEX('Isaac 401k'!L:L,MATCH('Retirement Calculator'!A218,'Isaac 401k'!N:N,0),0)</f>
        <v>2466349.8019274878</v>
      </c>
      <c r="R218" s="25">
        <f t="array" aca="1" ref="R218" ca="1">INDEX('Lorri 401b'!L:L,MATCH('Retirement Calculator'!A218,'Lorri 401b'!N:N,0),0)</f>
        <v>4499319.370180632</v>
      </c>
      <c r="S218" s="25">
        <f t="shared" ca="1" si="7"/>
        <v>6965669.1721081194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6404.7404596389215</v>
      </c>
      <c r="K219" s="25">
        <f t="shared" si="4"/>
        <v>16520.094745597391</v>
      </c>
      <c r="L219" s="25"/>
      <c r="N219" s="25">
        <f>'Combined Retirement'!$C$18/12</f>
        <v>33932.660666666663</v>
      </c>
      <c r="O219" s="25">
        <f t="shared" si="5"/>
        <v>11007.82546143035</v>
      </c>
      <c r="P219" s="25">
        <f t="shared" si="6"/>
        <v>22924.835205236312</v>
      </c>
      <c r="Q219" s="25">
        <f t="array" aca="1" ref="Q219" ca="1">INDEX('Isaac 401k'!L:L,MATCH('Retirement Calculator'!A219,'Isaac 401k'!N:N,0),0)</f>
        <v>2470194.8325572982</v>
      </c>
      <c r="R219" s="25">
        <f t="array" aca="1" ref="R219" ca="1">INDEX('Lorri 401b'!L:L,MATCH('Retirement Calculator'!A219,'Lorri 401b'!N:N,0),0)</f>
        <v>4501477.6057493472</v>
      </c>
      <c r="S219" s="25">
        <f t="shared" ca="1" si="7"/>
        <v>6971672.4383066455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6404.7404596389215</v>
      </c>
      <c r="K220" s="25">
        <f t="shared" si="4"/>
        <v>16520.094745597391</v>
      </c>
      <c r="L220" s="25"/>
      <c r="N220" s="25">
        <f>'Combined Retirement'!$C$18/12</f>
        <v>33932.660666666663</v>
      </c>
      <c r="O220" s="25">
        <f t="shared" si="5"/>
        <v>11007.82546143035</v>
      </c>
      <c r="P220" s="25">
        <f t="shared" si="6"/>
        <v>22924.835205236312</v>
      </c>
      <c r="Q220" s="25">
        <f t="array" aca="1" ref="Q220" ca="1">INDEX('Isaac 401k'!L:L,MATCH('Retirement Calculator'!A220,'Isaac 401k'!N:N,0),0)</f>
        <v>2474055.8841480659</v>
      </c>
      <c r="R220" s="25">
        <f t="array" aca="1" ref="R220" ca="1">INDEX('Lorri 401b'!L:L,MATCH('Retirement Calculator'!A220,'Lorri 401b'!N:N,0),0)</f>
        <v>4503644.8339662654</v>
      </c>
      <c r="S220" s="25">
        <f t="shared" ca="1" si="7"/>
        <v>6977700.7181143314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6404.7404596389215</v>
      </c>
      <c r="K221" s="25">
        <f t="shared" si="4"/>
        <v>16520.094745597391</v>
      </c>
      <c r="L221" s="25"/>
      <c r="N221" s="25">
        <f>'Combined Retirement'!$C$18/12</f>
        <v>33932.660666666663</v>
      </c>
      <c r="O221" s="25">
        <f t="shared" si="5"/>
        <v>11007.82546143035</v>
      </c>
      <c r="P221" s="25">
        <f t="shared" si="6"/>
        <v>22924.835205236312</v>
      </c>
      <c r="Q221" s="25">
        <f t="array" aca="1" ref="Q221" ca="1">INDEX('Isaac 401k'!L:L,MATCH('Retirement Calculator'!A221,'Isaac 401k'!N:N,0),0)</f>
        <v>2477933.0234537954</v>
      </c>
      <c r="R221" s="25">
        <f t="array" aca="1" ref="R221" ca="1">INDEX('Lorri 401b'!L:L,MATCH('Retirement Calculator'!A221,'Lorri 401b'!N:N,0),0)</f>
        <v>4505821.092300754</v>
      </c>
      <c r="S221" s="25">
        <f t="shared" ca="1" si="7"/>
        <v>6983754.1157545494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6404.7404596389215</v>
      </c>
      <c r="K222" s="25">
        <f t="shared" si="4"/>
        <v>16520.094745597391</v>
      </c>
      <c r="L222" s="25"/>
      <c r="N222" s="25">
        <f>'Combined Retirement'!$C$18/12</f>
        <v>33932.660666666663</v>
      </c>
      <c r="O222" s="25">
        <f t="shared" si="5"/>
        <v>11007.82546143035</v>
      </c>
      <c r="P222" s="25">
        <f t="shared" si="6"/>
        <v>22924.835205236312</v>
      </c>
      <c r="Q222" s="25">
        <f t="array" aca="1" ref="Q222" ca="1">INDEX('Isaac 401k'!L:L,MATCH('Retirement Calculator'!A222,'Isaac 401k'!N:N,0),0)</f>
        <v>2481826.3175066318</v>
      </c>
      <c r="R222" s="25">
        <f t="array" aca="1" ref="R222" ca="1">INDEX('Lorri 401b'!L:L,MATCH('Retirement Calculator'!A222,'Lorri 401b'!N:N,0),0)</f>
        <v>4508006.4183783028</v>
      </c>
      <c r="S222" s="25">
        <f t="shared" ca="1" si="7"/>
        <v>6989832.7358849347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6404.7404596389215</v>
      </c>
      <c r="K223" s="25">
        <f t="shared" si="4"/>
        <v>16520.094745597391</v>
      </c>
      <c r="L223" s="25"/>
      <c r="N223" s="25">
        <f>'Combined Retirement'!$C$18/12</f>
        <v>33932.660666666663</v>
      </c>
      <c r="O223" s="25">
        <f t="shared" si="5"/>
        <v>11007.82546143035</v>
      </c>
      <c r="P223" s="25">
        <f t="shared" si="6"/>
        <v>22924.835205236312</v>
      </c>
      <c r="Q223" s="25">
        <f t="array" aca="1" ref="Q223" ca="1">INDEX('Isaac 401k'!L:L,MATCH('Retirement Calculator'!A223,'Isaac 401k'!N:N,0),0)</f>
        <v>2485735.833618022</v>
      </c>
      <c r="R223" s="25">
        <f t="array" aca="1" ref="R223" ca="1">INDEX('Lorri 401b'!L:L,MATCH('Retirement Calculator'!A223,'Lorri 401b'!N:N,0),0)</f>
        <v>4510200.8499811748</v>
      </c>
      <c r="S223" s="25">
        <f t="shared" ca="1" si="7"/>
        <v>6995936.6835991964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6404.7404596389215</v>
      </c>
      <c r="K224" s="25">
        <f t="shared" si="4"/>
        <v>16520.094745597391</v>
      </c>
      <c r="L224" s="25"/>
      <c r="N224" s="25">
        <f>'Combined Retirement'!$C$18/12</f>
        <v>33932.660666666663</v>
      </c>
      <c r="O224" s="25">
        <f t="shared" si="5"/>
        <v>11007.82546143035</v>
      </c>
      <c r="P224" s="25">
        <f t="shared" si="6"/>
        <v>22924.835205236312</v>
      </c>
      <c r="Q224" s="25">
        <f t="array" aca="1" ref="Q224" ca="1">INDEX('Isaac 401k'!L:L,MATCH('Retirement Calculator'!A224,'Isaac 401k'!N:N,0),0)</f>
        <v>2489661.6393798762</v>
      </c>
      <c r="R224" s="25">
        <f t="array" aca="1" ref="R224" ca="1">INDEX('Lorri 401b'!L:L,MATCH('Retirement Calculator'!A224,'Lorri 401b'!N:N,0),0)</f>
        <v>4512404.4250490582</v>
      </c>
      <c r="S224" s="25">
        <f t="shared" ca="1" si="7"/>
        <v>7002066.0644289348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6404.7404596389215</v>
      </c>
      <c r="K225" s="25">
        <f t="shared" si="4"/>
        <v>16520.094745597391</v>
      </c>
      <c r="L225" s="25"/>
      <c r="N225" s="25">
        <f>'Combined Retirement'!$C$18/12</f>
        <v>33932.660666666663</v>
      </c>
      <c r="O225" s="25">
        <f t="shared" si="5"/>
        <v>11007.82546143035</v>
      </c>
      <c r="P225" s="25">
        <f t="shared" si="6"/>
        <v>22924.835205236312</v>
      </c>
      <c r="Q225" s="25">
        <f t="array" aca="1" ref="Q225" ca="1">INDEX('Isaac 401k'!L:L,MATCH('Retirement Calculator'!A225,'Isaac 401k'!N:N,0),0)</f>
        <v>2493603.8026657379</v>
      </c>
      <c r="R225" s="25">
        <f t="array" aca="1" ref="R225" ca="1">INDEX('Lorri 401b'!L:L,MATCH('Retirement Calculator'!A225,'Lorri 401b'!N:N,0),0)</f>
        <v>4514617.1816797247</v>
      </c>
      <c r="S225" s="25">
        <f t="shared" ca="1" si="7"/>
        <v>7008220.9843454622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6404.7404596389215</v>
      </c>
      <c r="K226" s="25">
        <f t="shared" si="4"/>
        <v>16520.094745597391</v>
      </c>
      <c r="L226" s="25"/>
      <c r="N226" s="25">
        <f>'Combined Retirement'!$C$18/12</f>
        <v>33932.660666666663</v>
      </c>
      <c r="O226" s="25">
        <f t="shared" si="5"/>
        <v>11007.82546143035</v>
      </c>
      <c r="P226" s="25">
        <f t="shared" si="6"/>
        <v>22924.835205236312</v>
      </c>
      <c r="Q226" s="25">
        <f t="array" aca="1" ref="Q226" ca="1">INDEX('Isaac 401k'!L:L,MATCH('Retirement Calculator'!A226,'Isaac 401k'!N:N,0),0)</f>
        <v>2497562.3916319576</v>
      </c>
      <c r="R226" s="25">
        <f t="array" aca="1" ref="R226" ca="1">INDEX('Lorri 401b'!L:L,MATCH('Retirement Calculator'!A226,'Lorri 401b'!N:N,0),0)</f>
        <v>4516839.1581296856</v>
      </c>
      <c r="S226" s="25">
        <f t="shared" ca="1" si="7"/>
        <v>7014401.5497616436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6404.7404596389215</v>
      </c>
      <c r="K227" s="25">
        <f t="shared" si="4"/>
        <v>16520.094745597391</v>
      </c>
      <c r="L227" s="25"/>
      <c r="N227" s="25">
        <f>'Combined Retirement'!$C$18/12</f>
        <v>33932.660666666663</v>
      </c>
      <c r="O227" s="25">
        <f t="shared" si="5"/>
        <v>11007.82546143035</v>
      </c>
      <c r="P227" s="25">
        <f t="shared" si="6"/>
        <v>22924.835205236312</v>
      </c>
      <c r="Q227" s="25">
        <f t="array" aca="1" ref="Q227" ca="1">INDEX('Isaac 401k'!L:L,MATCH('Retirement Calculator'!A227,'Isaac 401k'!N:N,0),0)</f>
        <v>2501537.4747188697</v>
      </c>
      <c r="R227" s="25">
        <f t="array" aca="1" ref="R227" ca="1">INDEX('Lorri 401b'!L:L,MATCH('Retirement Calculator'!A227,'Lorri 401b'!N:N,0),0)</f>
        <v>4519070.3928148551</v>
      </c>
      <c r="S227" s="25">
        <f t="shared" ca="1" si="7"/>
        <v>7020607.8675337248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6404.7404596389215</v>
      </c>
      <c r="K228" s="25">
        <f t="shared" si="4"/>
        <v>16520.094745597391</v>
      </c>
      <c r="L228" s="25"/>
      <c r="N228" s="25">
        <f>'Combined Retirement'!$C$18/12</f>
        <v>33932.660666666663</v>
      </c>
      <c r="O228" s="25">
        <f t="shared" si="5"/>
        <v>11007.82546143035</v>
      </c>
      <c r="P228" s="25">
        <f t="shared" si="6"/>
        <v>22924.835205236312</v>
      </c>
      <c r="Q228" s="25">
        <f t="array" aca="1" ref="Q228" ca="1">INDEX('Isaac 401k'!L:L,MATCH('Retirement Calculator'!A228,'Isaac 401k'!N:N,0),0)</f>
        <v>2505529.1206519771</v>
      </c>
      <c r="R228" s="25">
        <f t="array" aca="1" ref="R228" ca="1">INDEX('Lorri 401b'!L:L,MATCH('Retirement Calculator'!A228,'Lorri 401b'!N:N,0),0)</f>
        <v>4521310.9243112123</v>
      </c>
      <c r="S228" s="25">
        <f t="shared" ca="1" si="7"/>
        <v>7026840.0449631894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6404.7404596389215</v>
      </c>
      <c r="K229" s="25">
        <f t="shared" si="4"/>
        <v>16520.094745597391</v>
      </c>
      <c r="L229" s="25"/>
      <c r="N229" s="25">
        <f>'Combined Retirement'!$C$18/12</f>
        <v>33932.660666666663</v>
      </c>
      <c r="O229" s="25">
        <f t="shared" si="5"/>
        <v>11007.82546143035</v>
      </c>
      <c r="P229" s="25">
        <f t="shared" si="6"/>
        <v>22924.835205236312</v>
      </c>
      <c r="Q229" s="25">
        <f t="array" aca="1" ref="Q229" ca="1">INDEX('Isaac 401k'!L:L,MATCH('Retirement Calculator'!A229,'Isaac 401k'!N:N,0),0)</f>
        <v>2509537.3984431396</v>
      </c>
      <c r="R229" s="25">
        <f t="array" aca="1" ref="R229" ca="1">INDEX('Lorri 401b'!L:L,MATCH('Retirement Calculator'!A229,'Lorri 401b'!N:N,0),0)</f>
        <v>4523560.7913554711</v>
      </c>
      <c r="S229" s="25">
        <f t="shared" ca="1" si="7"/>
        <v>7033098.1897986103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6404.7404596389215</v>
      </c>
      <c r="K230" s="25">
        <f t="shared" si="4"/>
        <v>16520.094745597391</v>
      </c>
      <c r="L230" s="25"/>
      <c r="N230" s="25">
        <f>'Combined Retirement'!$C$18/12</f>
        <v>33932.660666666663</v>
      </c>
      <c r="O230" s="25">
        <f t="shared" si="5"/>
        <v>11007.82546143035</v>
      </c>
      <c r="P230" s="25">
        <f t="shared" si="6"/>
        <v>22924.835205236312</v>
      </c>
      <c r="Q230" s="25">
        <f t="array" aca="1" ref="Q230" ca="1">INDEX('Isaac 401k'!L:L,MATCH('Retirement Calculator'!A230,'Isaac 401k'!N:N,0),0)</f>
        <v>2513562.3773917649</v>
      </c>
      <c r="R230" s="25">
        <f t="array" aca="1" ref="R230" ca="1">INDEX('Lorri 401b'!L:L,MATCH('Retirement Calculator'!A230,'Lorri 401b'!N:N,0),0)</f>
        <v>4525820.0328457477</v>
      </c>
      <c r="S230" s="25">
        <f t="shared" ca="1" si="7"/>
        <v>7039382.4102375126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6404.7404596389215</v>
      </c>
      <c r="K231" s="25">
        <f t="shared" si="4"/>
        <v>16520.094745597391</v>
      </c>
      <c r="L231" s="25"/>
      <c r="N231" s="25">
        <f>'Combined Retirement'!$C$18/12</f>
        <v>33932.660666666663</v>
      </c>
      <c r="O231" s="25">
        <f t="shared" si="5"/>
        <v>11007.82546143035</v>
      </c>
      <c r="P231" s="25">
        <f t="shared" si="6"/>
        <v>22924.835205236312</v>
      </c>
      <c r="Q231" s="25">
        <f t="array" aca="1" ref="Q231" ca="1">INDEX('Isaac 401k'!L:L,MATCH('Retirement Calculator'!A231,'Isaac 401k'!N:N,0),0)</f>
        <v>2517604.1270860098</v>
      </c>
      <c r="R231" s="25">
        <f t="array" aca="1" ref="R231" ca="1">INDEX('Lorri 401b'!L:L,MATCH('Retirement Calculator'!A231,'Lorri 401b'!N:N,0),0)</f>
        <v>4528088.687842234</v>
      </c>
      <c r="S231" s="25">
        <f t="shared" ca="1" si="7"/>
        <v>7045692.8149282439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6404.7404596389215</v>
      </c>
      <c r="K232" s="25">
        <f t="shared" si="4"/>
        <v>16520.094745597391</v>
      </c>
      <c r="L232" s="25"/>
      <c r="N232" s="25">
        <f>'Combined Retirement'!$C$18/12</f>
        <v>33932.660666666663</v>
      </c>
      <c r="O232" s="25">
        <f t="shared" si="5"/>
        <v>11007.82546143035</v>
      </c>
      <c r="P232" s="25">
        <f t="shared" si="6"/>
        <v>22924.835205236312</v>
      </c>
      <c r="Q232" s="25">
        <f t="array" aca="1" ref="Q232" ca="1">INDEX('Isaac 401k'!L:L,MATCH('Retirement Calculator'!A232,'Isaac 401k'!N:N,0),0)</f>
        <v>2521662.7174039804</v>
      </c>
      <c r="R232" s="25">
        <f t="array" aca="1" ref="R232" ca="1">INDEX('Lorri 401b'!L:L,MATCH('Retirement Calculator'!A232,'Lorri 401b'!N:N,0),0)</f>
        <v>4530366.795567872</v>
      </c>
      <c r="S232" s="25">
        <f t="shared" ca="1" si="7"/>
        <v>7052029.512971852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6404.7404596389215</v>
      </c>
      <c r="K233" s="25">
        <f t="shared" si="4"/>
        <v>16520.094745597391</v>
      </c>
      <c r="L233" s="25"/>
      <c r="N233" s="25">
        <f>'Combined Retirement'!$C$18/12</f>
        <v>33932.660666666663</v>
      </c>
      <c r="O233" s="25">
        <f t="shared" si="5"/>
        <v>11007.82546143035</v>
      </c>
      <c r="P233" s="25">
        <f t="shared" si="6"/>
        <v>22924.835205236312</v>
      </c>
      <c r="Q233" s="25">
        <f t="array" aca="1" ref="Q233" ca="1">INDEX('Isaac 401k'!L:L,MATCH('Retirement Calculator'!A233,'Isaac 401k'!N:N,0),0)</f>
        <v>2525738.2185149426</v>
      </c>
      <c r="R233" s="25">
        <f t="array" aca="1" ref="R233" ca="1">INDEX('Lorri 401b'!L:L,MATCH('Retirement Calculator'!A233,'Lorri 401b'!N:N,0),0)</f>
        <v>4532654.3954090336</v>
      </c>
      <c r="S233" s="25">
        <f t="shared" ca="1" si="7"/>
        <v>7058392.6139239762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6404.7404596389215</v>
      </c>
      <c r="K234" s="25">
        <f t="shared" si="4"/>
        <v>16520.094745597391</v>
      </c>
      <c r="L234" s="25"/>
      <c r="N234" s="25">
        <f>'Combined Retirement'!$C$18/12</f>
        <v>33932.660666666663</v>
      </c>
      <c r="O234" s="25">
        <f t="shared" si="5"/>
        <v>11007.82546143035</v>
      </c>
      <c r="P234" s="25">
        <f t="shared" si="6"/>
        <v>22924.835205236312</v>
      </c>
      <c r="Q234" s="25">
        <f t="array" aca="1" ref="Q234" ca="1">INDEX('Isaac 401k'!L:L,MATCH('Retirement Calculator'!A234,'Isaac 401k'!N:N,0),0)</f>
        <v>2529830.700880534</v>
      </c>
      <c r="R234" s="25">
        <f t="array" aca="1" ref="R234" ca="1">INDEX('Lorri 401b'!L:L,MATCH('Retirement Calculator'!A234,'Lorri 401b'!N:N,0),0)</f>
        <v>4534951.5269162003</v>
      </c>
      <c r="S234" s="25">
        <f t="shared" ca="1" si="7"/>
        <v>7064782.2277967343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6404.7404596389215</v>
      </c>
      <c r="K235" s="25">
        <f t="shared" si="4"/>
        <v>16520.094745597391</v>
      </c>
      <c r="L235" s="25"/>
      <c r="N235" s="25">
        <f>'Combined Retirement'!$C$18/12</f>
        <v>33932.660666666663</v>
      </c>
      <c r="O235" s="25">
        <f t="shared" si="5"/>
        <v>11007.82546143035</v>
      </c>
      <c r="P235" s="25">
        <f t="shared" si="6"/>
        <v>22924.835205236312</v>
      </c>
      <c r="Q235" s="25">
        <f t="array" aca="1" ref="Q235" ca="1">INDEX('Isaac 401k'!L:L,MATCH('Retirement Calculator'!A235,'Isaac 401k'!N:N,0),0)</f>
        <v>2533940.2352559818</v>
      </c>
      <c r="R235" s="25">
        <f t="array" aca="1" ref="R235" ca="1">INDEX('Lorri 401b'!L:L,MATCH('Retirement Calculator'!A235,'Lorri 401b'!N:N,0),0)</f>
        <v>4537258.2298046462</v>
      </c>
      <c r="S235" s="25">
        <f t="shared" ca="1" si="7"/>
        <v>7071198.465060628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6404.7404596389215</v>
      </c>
      <c r="K236" s="25">
        <f t="shared" si="4"/>
        <v>16520.094745597391</v>
      </c>
      <c r="L236" s="25"/>
      <c r="N236" s="25">
        <f>'Combined Retirement'!$C$18/12</f>
        <v>33932.660666666663</v>
      </c>
      <c r="O236" s="25">
        <f t="shared" si="5"/>
        <v>11007.82546143035</v>
      </c>
      <c r="P236" s="25">
        <f t="shared" si="6"/>
        <v>22924.835205236312</v>
      </c>
      <c r="Q236" s="25">
        <f t="array" aca="1" ref="Q236" ca="1">INDEX('Isaac 401k'!L:L,MATCH('Retirement Calculator'!A236,'Isaac 401k'!N:N,0),0)</f>
        <v>2538066.8926913273</v>
      </c>
      <c r="R236" s="25">
        <f t="array" aca="1" ref="R236" ca="1">INDEX('Lorri 401b'!L:L,MATCH('Retirement Calculator'!A236,'Lorri 401b'!N:N,0),0)</f>
        <v>4539574.5439551277</v>
      </c>
      <c r="S236" s="25">
        <f t="shared" ca="1" si="7"/>
        <v>7077641.436646455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6404.7404596389215</v>
      </c>
      <c r="K237" s="25">
        <f t="shared" si="4"/>
        <v>16520.094745597391</v>
      </c>
      <c r="L237" s="25"/>
      <c r="N237" s="25">
        <f>'Combined Retirement'!$C$18/12</f>
        <v>33932.660666666663</v>
      </c>
      <c r="O237" s="25">
        <f t="shared" si="5"/>
        <v>11007.82546143035</v>
      </c>
      <c r="P237" s="25">
        <f t="shared" si="6"/>
        <v>22924.835205236312</v>
      </c>
      <c r="Q237" s="25">
        <f t="array" aca="1" ref="Q237" ca="1">INDEX('Isaac 401k'!L:L,MATCH('Retirement Calculator'!A237,'Isaac 401k'!N:N,0),0)</f>
        <v>2542210.7445326536</v>
      </c>
      <c r="R237" s="25">
        <f t="array" aca="1" ref="R237" ca="1">INDEX('Lorri 401b'!L:L,MATCH('Retirement Calculator'!A237,'Lorri 401b'!N:N,0),0)</f>
        <v>4541900.5094145695</v>
      </c>
      <c r="S237" s="25">
        <f t="shared" ca="1" si="7"/>
        <v>7084111.2539472226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6404.7404596389215</v>
      </c>
      <c r="K238" s="25">
        <f t="shared" si="4"/>
        <v>16520.094745597391</v>
      </c>
      <c r="L238" s="25"/>
      <c r="N238" s="25">
        <f>'Combined Retirement'!$C$18/12</f>
        <v>33932.660666666663</v>
      </c>
      <c r="O238" s="25">
        <f t="shared" si="5"/>
        <v>11007.82546143035</v>
      </c>
      <c r="P238" s="25">
        <f t="shared" si="6"/>
        <v>22924.835205236312</v>
      </c>
      <c r="Q238" s="25">
        <f t="array" aca="1" ref="Q238" ca="1">INDEX('Isaac 401k'!L:L,MATCH('Retirement Calculator'!A238,'Isaac 401k'!N:N,0),0)</f>
        <v>2546371.8624233189</v>
      </c>
      <c r="R238" s="25">
        <f t="array" aca="1" ref="R238" ca="1">INDEX('Lorri 401b'!L:L,MATCH('Retirement Calculator'!A238,'Lorri 401b'!N:N,0),0)</f>
        <v>4544236.1663967595</v>
      </c>
      <c r="S238" s="25">
        <f t="shared" ca="1" si="7"/>
        <v>7090608.0288200788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6404.7404596389215</v>
      </c>
      <c r="K239" s="25">
        <f t="shared" si="4"/>
        <v>16520.094745597391</v>
      </c>
      <c r="L239" s="25"/>
      <c r="N239" s="25">
        <f>'Combined Retirement'!$C$18/12</f>
        <v>33932.660666666663</v>
      </c>
      <c r="O239" s="25">
        <f t="shared" si="5"/>
        <v>11007.82546143035</v>
      </c>
      <c r="P239" s="25">
        <f t="shared" si="6"/>
        <v>22924.835205236312</v>
      </c>
      <c r="Q239" s="25">
        <f t="array" aca="1" ref="Q239" ca="1">INDEX('Isaac 401k'!L:L,MATCH('Retirement Calculator'!A239,'Isaac 401k'!N:N,0),0)</f>
        <v>2550550.3183051953</v>
      </c>
      <c r="R239" s="25">
        <f t="array" aca="1" ref="R239" ca="1">INDEX('Lorri 401b'!L:L,MATCH('Retirement Calculator'!A239,'Lorri 401b'!N:N,0),0)</f>
        <v>4546581.5552830417</v>
      </c>
      <c r="S239" s="25">
        <f t="shared" ca="1" si="7"/>
        <v>7097131.873588237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6404.7404596389215</v>
      </c>
      <c r="K240" s="25">
        <f t="shared" si="4"/>
        <v>16520.094745597391</v>
      </c>
      <c r="L240" s="25"/>
      <c r="N240" s="25">
        <f>'Combined Retirement'!$C$18/12</f>
        <v>33932.660666666663</v>
      </c>
      <c r="O240" s="25">
        <f t="shared" si="5"/>
        <v>11007.82546143035</v>
      </c>
      <c r="P240" s="25">
        <f t="shared" si="6"/>
        <v>22924.835205236312</v>
      </c>
      <c r="Q240" s="25">
        <f t="array" aca="1" ref="Q240" ca="1">INDEX('Isaac 401k'!L:L,MATCH('Retirement Calculator'!A240,'Isaac 401k'!N:N,0),0)</f>
        <v>2554746.1844199128</v>
      </c>
      <c r="R240" s="25">
        <f t="array" aca="1" ref="R240" ca="1">INDEX('Lorri 401b'!L:L,MATCH('Retirement Calculator'!A240,'Lorri 401b'!N:N,0),0)</f>
        <v>4548936.7166230166</v>
      </c>
      <c r="S240" s="25">
        <f t="shared" ca="1" si="7"/>
        <v>7103682.9010429289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6404.7404596389215</v>
      </c>
      <c r="K241" s="25">
        <f t="shared" si="4"/>
        <v>16520.094745597391</v>
      </c>
      <c r="L241" s="25"/>
      <c r="N241" s="25">
        <f>'Combined Retirement'!$C$18/12</f>
        <v>33932.660666666663</v>
      </c>
      <c r="O241" s="25">
        <f t="shared" si="5"/>
        <v>11007.82546143035</v>
      </c>
      <c r="P241" s="25">
        <f t="shared" si="6"/>
        <v>22924.835205236312</v>
      </c>
      <c r="Q241" s="25">
        <f t="array" aca="1" ref="Q241" ca="1">INDEX('Isaac 401k'!L:L,MATCH('Retirement Calculator'!A241,'Isaac 401k'!N:N,0),0)</f>
        <v>2558959.5333101079</v>
      </c>
      <c r="R241" s="25">
        <f t="array" aca="1" ref="R241" ca="1">INDEX('Lorri 401b'!L:L,MATCH('Retirement Calculator'!A241,'Lorri 401b'!N:N,0),0)</f>
        <v>4551301.6911352417</v>
      </c>
      <c r="S241" s="25">
        <f t="shared" ca="1" si="7"/>
        <v>7110261.2244453495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6404.7404596389215</v>
      </c>
      <c r="K242" s="25">
        <f t="shared" si="4"/>
        <v>16520.094745597391</v>
      </c>
      <c r="L242" s="25"/>
      <c r="N242" s="25">
        <f>'Combined Retirement'!$C$18/12</f>
        <v>33932.660666666663</v>
      </c>
      <c r="O242" s="25">
        <f t="shared" si="5"/>
        <v>11007.82546143035</v>
      </c>
      <c r="P242" s="25">
        <f t="shared" si="6"/>
        <v>22924.835205236312</v>
      </c>
      <c r="Q242" s="25">
        <f t="array" aca="1" ref="Q242" ca="1">INDEX('Isaac 401k'!L:L,MATCH('Retirement Calculator'!A242,'Isaac 401k'!N:N,0),0)</f>
        <v>2563190.437820679</v>
      </c>
      <c r="R242" s="25">
        <f t="array" aca="1" ref="R242" ca="1">INDEX('Lorri 401b'!L:L,MATCH('Retirement Calculator'!A242,'Lorri 401b'!N:N,0),0)</f>
        <v>4553676.519707934</v>
      </c>
      <c r="S242" s="25">
        <f t="shared" ca="1" si="7"/>
        <v>7116866.9575286135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6404.7404596389215</v>
      </c>
      <c r="K243" s="25">
        <f t="shared" si="4"/>
        <v>16520.094745597391</v>
      </c>
      <c r="L243" s="25"/>
      <c r="N243" s="25">
        <f>'Combined Retirement'!$C$18/12</f>
        <v>33932.660666666663</v>
      </c>
      <c r="O243" s="25">
        <f t="shared" si="5"/>
        <v>11007.82546143035</v>
      </c>
      <c r="P243" s="25">
        <f t="shared" si="6"/>
        <v>22924.835205236312</v>
      </c>
      <c r="Q243" s="25">
        <f t="array" aca="1" ref="Q243" ca="1">INDEX('Isaac 401k'!L:L,MATCH('Retirement Calculator'!A243,'Isaac 401k'!N:N,0),0)</f>
        <v>2567438.9711000444</v>
      </c>
      <c r="R243" s="25">
        <f t="array" aca="1" ref="R243" ca="1">INDEX('Lorri 401b'!L:L,MATCH('Retirement Calculator'!A243,'Lorri 401b'!N:N,0),0)</f>
        <v>4556061.2433996797</v>
      </c>
      <c r="S243" s="25">
        <f t="shared" ca="1" si="7"/>
        <v>7123500.2144997241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6404.7404596389215</v>
      </c>
      <c r="K244" s="25">
        <f t="shared" si="4"/>
        <v>16520.094745597391</v>
      </c>
      <c r="L244" s="25"/>
      <c r="N244" s="25">
        <f>'Combined Retirement'!$C$18/12</f>
        <v>33932.660666666663</v>
      </c>
      <c r="O244" s="25">
        <f t="shared" si="5"/>
        <v>11007.82546143035</v>
      </c>
      <c r="P244" s="25">
        <f t="shared" si="6"/>
        <v>22924.835205236312</v>
      </c>
      <c r="Q244" s="25">
        <f t="array" aca="1" ref="Q244" ca="1">INDEX('Isaac 401k'!L:L,MATCH('Retirement Calculator'!A244,'Isaac 401k'!N:N,0),0)</f>
        <v>2571705.2066014069</v>
      </c>
      <c r="R244" s="25">
        <f t="array" aca="1" ref="R244" ca="1">INDEX('Lorri 401b'!L:L,MATCH('Retirement Calculator'!A244,'Lorri 401b'!N:N,0),0)</f>
        <v>4558455.9034401402</v>
      </c>
      <c r="S244" s="25">
        <f t="shared" ca="1" si="7"/>
        <v>7130161.1100415476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6404.7404596389215</v>
      </c>
      <c r="K245" s="25">
        <f t="shared" si="4"/>
        <v>16520.094745597391</v>
      </c>
      <c r="L245" s="25"/>
      <c r="N245" s="25">
        <f>'Combined Retirement'!$C$18/12</f>
        <v>33932.660666666663</v>
      </c>
      <c r="O245" s="25">
        <f t="shared" si="5"/>
        <v>11007.82546143035</v>
      </c>
      <c r="P245" s="25">
        <f t="shared" si="6"/>
        <v>22924.835205236312</v>
      </c>
      <c r="Q245" s="25">
        <f t="array" aca="1" ref="Q245" ca="1">INDEX('Isaac 401k'!L:L,MATCH('Retirement Calculator'!A245,'Isaac 401k'!N:N,0),0)</f>
        <v>2575989.2180840252</v>
      </c>
      <c r="R245" s="25">
        <f t="array" aca="1" ref="R245" ca="1">INDEX('Lorri 401b'!L:L,MATCH('Retirement Calculator'!A245,'Lorri 401b'!N:N,0),0)</f>
        <v>4560860.5412307698</v>
      </c>
      <c r="S245" s="25">
        <f t="shared" ca="1" si="7"/>
        <v>7136849.759314795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6404.7404596389215</v>
      </c>
      <c r="K246" s="25">
        <f t="shared" si="4"/>
        <v>16520.094745597391</v>
      </c>
      <c r="L246" s="25"/>
      <c r="N246" s="25">
        <f>'Combined Retirement'!$C$18/12</f>
        <v>33932.660666666663</v>
      </c>
      <c r="O246" s="25">
        <f t="shared" si="5"/>
        <v>11007.82546143035</v>
      </c>
      <c r="P246" s="25">
        <f t="shared" si="6"/>
        <v>22924.835205236312</v>
      </c>
      <c r="Q246" s="25">
        <f t="array" aca="1" ref="Q246" ca="1">INDEX('Isaac 401k'!L:L,MATCH('Retirement Calculator'!A246,'Isaac 401k'!N:N,0),0)</f>
        <v>2580291.0796144875</v>
      </c>
      <c r="R246" s="25">
        <f t="array" aca="1" ref="R246" ca="1">INDEX('Lorri 401b'!L:L,MATCH('Retirement Calculator'!A246,'Lorri 401b'!N:N,0),0)</f>
        <v>4563275.1983455271</v>
      </c>
      <c r="S246" s="25">
        <f t="shared" ca="1" si="7"/>
        <v>7143566.2779600145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6404.7404596389215</v>
      </c>
      <c r="K247" s="25">
        <f t="shared" si="4"/>
        <v>16520.094745597391</v>
      </c>
      <c r="L247" s="25"/>
      <c r="N247" s="25">
        <f>'Combined Retirement'!$C$18/12</f>
        <v>33932.660666666663</v>
      </c>
      <c r="O247" s="25">
        <f t="shared" si="5"/>
        <v>11007.82546143035</v>
      </c>
      <c r="P247" s="25">
        <f t="shared" si="6"/>
        <v>22924.835205236312</v>
      </c>
      <c r="Q247" s="25">
        <f t="array" aca="1" ref="Q247" ca="1">INDEX('Isaac 401k'!L:L,MATCH('Retirement Calculator'!A247,'Isaac 401k'!N:N,0),0)</f>
        <v>2584610.8655679934</v>
      </c>
      <c r="R247" s="25">
        <f t="array" aca="1" ref="R247" ca="1">INDEX('Lorri 401b'!L:L,MATCH('Retirement Calculator'!A247,'Lorri 401b'!N:N,0),0)</f>
        <v>4565699.9165315954</v>
      </c>
      <c r="S247" s="25">
        <f t="shared" ca="1" si="7"/>
        <v>7150310.7820995888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6404.7404596389215</v>
      </c>
      <c r="K248" s="25">
        <f t="shared" si="4"/>
        <v>16520.094745597391</v>
      </c>
      <c r="L248" s="25"/>
      <c r="N248" s="25">
        <f>'Combined Retirement'!$C$18/12</f>
        <v>33932.660666666663</v>
      </c>
      <c r="O248" s="25">
        <f t="shared" si="5"/>
        <v>11007.82546143035</v>
      </c>
      <c r="P248" s="25">
        <f t="shared" si="6"/>
        <v>22924.835205236312</v>
      </c>
      <c r="Q248" s="25">
        <f t="array" aca="1" ref="Q248" ca="1">INDEX('Isaac 401k'!L:L,MATCH('Retirement Calculator'!A248,'Isaac 401k'!N:N,0),0)</f>
        <v>2588948.6506296392</v>
      </c>
      <c r="R248" s="25">
        <f t="array" aca="1" ref="R248" ca="1">INDEX('Lorri 401b'!L:L,MATCH('Retirement Calculator'!A248,'Lorri 401b'!N:N,0),0)</f>
        <v>4568134.7377101062</v>
      </c>
      <c r="S248" s="25">
        <f t="shared" ca="1" si="7"/>
        <v>7157083.3883397449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6404.7404596389215</v>
      </c>
      <c r="K249" s="25">
        <f t="shared" si="4"/>
        <v>16520.094745597391</v>
      </c>
      <c r="L249" s="25"/>
      <c r="N249" s="25">
        <f>'Combined Retirement'!$C$18/12</f>
        <v>33932.660666666663</v>
      </c>
      <c r="O249" s="25">
        <f t="shared" si="5"/>
        <v>11007.82546143035</v>
      </c>
      <c r="P249" s="25">
        <f t="shared" si="6"/>
        <v>22924.835205236312</v>
      </c>
      <c r="Q249" s="25">
        <f t="array" aca="1" ref="Q249" ca="1">INDEX('Isaac 401k'!L:L,MATCH('Retirement Calculator'!A249,'Isaac 401k'!N:N,0),0)</f>
        <v>2593304.5097957086</v>
      </c>
      <c r="R249" s="25">
        <f t="array" aca="1" ref="R249" ca="1">INDEX('Lorri 401b'!L:L,MATCH('Retirement Calculator'!A249,'Lorri 401b'!N:N,0),0)</f>
        <v>4570579.7039768603</v>
      </c>
      <c r="S249" s="25">
        <f t="shared" ca="1" si="7"/>
        <v>7163884.2137725689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6404.7404596389215</v>
      </c>
      <c r="K250" s="25">
        <f t="shared" si="4"/>
        <v>16520.094745597391</v>
      </c>
      <c r="L250" s="25"/>
      <c r="N250" s="25">
        <f>'Combined Retirement'!$C$18/12</f>
        <v>33932.660666666663</v>
      </c>
      <c r="O250" s="25">
        <f t="shared" si="5"/>
        <v>11007.82546143035</v>
      </c>
      <c r="P250" s="25">
        <f t="shared" si="6"/>
        <v>22924.835205236312</v>
      </c>
      <c r="Q250" s="25">
        <f t="array" aca="1" ref="Q250" ca="1">INDEX('Isaac 401k'!L:L,MATCH('Retirement Calculator'!A250,'Isaac 401k'!N:N,0),0)</f>
        <v>2597678.5183749697</v>
      </c>
      <c r="R250" s="25">
        <f t="array" aca="1" ref="R250" ca="1">INDEX('Lorri 401b'!L:L,MATCH('Retirement Calculator'!A250,'Lorri 401b'!N:N,0),0)</f>
        <v>4573034.8576030592</v>
      </c>
      <c r="S250" s="25">
        <f t="shared" ca="1" si="7"/>
        <v>7170713.3759780284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6404.7404596389215</v>
      </c>
      <c r="K251" s="25">
        <f t="shared" si="4"/>
        <v>16520.094745597391</v>
      </c>
      <c r="L251" s="25"/>
      <c r="N251" s="25">
        <f>'Combined Retirement'!$C$18/12</f>
        <v>33932.660666666663</v>
      </c>
      <c r="O251" s="25">
        <f t="shared" si="5"/>
        <v>11007.82546143035</v>
      </c>
      <c r="P251" s="25">
        <f t="shared" si="6"/>
        <v>22924.835205236312</v>
      </c>
      <c r="Q251" s="25">
        <f t="array" aca="1" ref="Q251" ca="1">INDEX('Isaac 401k'!L:L,MATCH('Retirement Calculator'!A251,'Isaac 401k'!N:N,0),0)</f>
        <v>2602070.7519899779</v>
      </c>
      <c r="R251" s="25">
        <f t="array" aca="1" ref="R251" ca="1">INDEX('Lorri 401b'!L:L,MATCH('Retirement Calculator'!A251,'Lorri 401b'!N:N,0),0)</f>
        <v>4575500.2410360342</v>
      </c>
      <c r="S251" s="25">
        <f t="shared" ca="1" si="7"/>
        <v>7177570.9930260126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6404.7404596389215</v>
      </c>
      <c r="K252" s="25">
        <f t="shared" si="4"/>
        <v>16520.094745597391</v>
      </c>
      <c r="L252" s="25"/>
      <c r="N252" s="25">
        <f>'Combined Retirement'!$C$18/12</f>
        <v>33932.660666666663</v>
      </c>
      <c r="O252" s="25">
        <f t="shared" si="5"/>
        <v>11007.82546143035</v>
      </c>
      <c r="P252" s="25">
        <f t="shared" si="6"/>
        <v>22924.835205236312</v>
      </c>
      <c r="Q252" s="25">
        <f t="array" aca="1" ref="Q252" ca="1">INDEX('Isaac 401k'!L:L,MATCH('Retirement Calculator'!A252,'Isaac 401k'!N:N,0),0)</f>
        <v>2606481.2865783819</v>
      </c>
      <c r="R252" s="25">
        <f t="array" aca="1" ref="R252" ca="1">INDEX('Lorri 401b'!L:L,MATCH('Retirement Calculator'!A252,'Lorri 401b'!N:N,0),0)</f>
        <v>4577975.8968999796</v>
      </c>
      <c r="S252" s="25">
        <f t="shared" ca="1" si="7"/>
        <v>7184457.183478361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6404.7404596389215</v>
      </c>
      <c r="K253" s="25">
        <f t="shared" si="4"/>
        <v>16520.094745597391</v>
      </c>
      <c r="L253" s="25"/>
      <c r="N253" s="25">
        <f>'Combined Retirement'!$C$18/12</f>
        <v>33932.660666666663</v>
      </c>
      <c r="O253" s="25">
        <f t="shared" si="5"/>
        <v>11007.82546143035</v>
      </c>
      <c r="P253" s="25">
        <f t="shared" si="6"/>
        <v>22924.835205236312</v>
      </c>
      <c r="Q253" s="25">
        <f t="array" aca="1" ref="Q253" ca="1">INDEX('Isaac 401k'!L:L,MATCH('Retirement Calculator'!A253,'Isaac 401k'!N:N,0),0)</f>
        <v>2610910.1983942376</v>
      </c>
      <c r="R253" s="25">
        <f t="array" aca="1" ref="R253" ca="1">INDEX('Lorri 401b'!L:L,MATCH('Retirement Calculator'!A253,'Lorri 401b'!N:N,0),0)</f>
        <v>4580461.8679966917</v>
      </c>
      <c r="S253" s="25">
        <f t="shared" ca="1" si="7"/>
        <v>7191372.0663909297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6404.7404596389215</v>
      </c>
      <c r="K254" s="25">
        <f t="shared" si="4"/>
        <v>16520.094745597391</v>
      </c>
      <c r="L254" s="25"/>
      <c r="N254" s="25">
        <f>'Combined Retirement'!$C$18/12</f>
        <v>33932.660666666663</v>
      </c>
      <c r="O254" s="25">
        <f t="shared" si="5"/>
        <v>11007.82546143035</v>
      </c>
      <c r="P254" s="25">
        <f t="shared" si="6"/>
        <v>22924.835205236312</v>
      </c>
      <c r="Q254" s="25">
        <f t="array" aca="1" ref="Q254" ca="1">INDEX('Isaac 401k'!L:L,MATCH('Retirement Calculator'!A254,'Isaac 401k'!N:N,0),0)</f>
        <v>2615357.564009326</v>
      </c>
      <c r="R254" s="25">
        <f t="array" aca="1" ref="R254" ca="1">INDEX('Lorri 401b'!L:L,MATCH('Retirement Calculator'!A254,'Lorri 401b'!N:N,0),0)</f>
        <v>4582958.197306307</v>
      </c>
      <c r="S254" s="25">
        <f t="shared" ca="1" si="7"/>
        <v>7198315.7613156326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6404.7404596389215</v>
      </c>
      <c r="K255" s="25">
        <f t="shared" si="4"/>
        <v>16520.094745597391</v>
      </c>
      <c r="L255" s="25"/>
      <c r="N255" s="25">
        <f>'Combined Retirement'!$C$18/12</f>
        <v>33932.660666666663</v>
      </c>
      <c r="O255" s="25">
        <f t="shared" si="5"/>
        <v>11007.82546143035</v>
      </c>
      <c r="P255" s="25">
        <f t="shared" si="6"/>
        <v>22924.835205236312</v>
      </c>
      <c r="Q255" s="25">
        <f t="array" aca="1" ref="Q255" ca="1">INDEX('Isaac 401k'!L:L,MATCH('Retirement Calculator'!A255,'Isaac 401k'!N:N,0),0)</f>
        <v>2619823.4603144773</v>
      </c>
      <c r="R255" s="25">
        <f t="array" aca="1" ref="R255" ca="1">INDEX('Lorri 401b'!L:L,MATCH('Retirement Calculator'!A255,'Lorri 401b'!N:N,0),0)</f>
        <v>4585464.9279880458</v>
      </c>
      <c r="S255" s="25">
        <f t="shared" ca="1" si="7"/>
        <v>7205288.3883025236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6404.7404596389215</v>
      </c>
      <c r="K256" s="25">
        <f t="shared" si="4"/>
        <v>16520.094745597391</v>
      </c>
      <c r="L256" s="25"/>
      <c r="N256" s="25">
        <f>'Combined Retirement'!$C$18/12</f>
        <v>33932.660666666663</v>
      </c>
      <c r="O256" s="25">
        <f t="shared" si="5"/>
        <v>11007.82546143035</v>
      </c>
      <c r="P256" s="25">
        <f t="shared" si="6"/>
        <v>22924.835205236312</v>
      </c>
      <c r="Q256" s="25">
        <f t="array" aca="1" ref="Q256" ca="1">INDEX('Isaac 401k'!L:L,MATCH('Retirement Calculator'!A256,'Isaac 401k'!N:N,0),0)</f>
        <v>2624307.9645209</v>
      </c>
      <c r="R256" s="25">
        <f t="array" aca="1" ref="R256" ca="1">INDEX('Lorri 401b'!L:L,MATCH('Retirement Calculator'!A256,'Lorri 401b'!N:N,0),0)</f>
        <v>4587982.1033809585</v>
      </c>
      <c r="S256" s="25">
        <f t="shared" ca="1" si="7"/>
        <v>7212290.0679018591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6404.7404596389215</v>
      </c>
      <c r="K257" s="25">
        <f t="shared" si="4"/>
        <v>16520.094745597391</v>
      </c>
      <c r="L257" s="25"/>
      <c r="N257" s="25">
        <f>'Combined Retirement'!$C$18/12</f>
        <v>33932.660666666663</v>
      </c>
      <c r="O257" s="25">
        <f t="shared" si="5"/>
        <v>11007.82546143035</v>
      </c>
      <c r="P257" s="25">
        <f t="shared" si="6"/>
        <v>22924.835205236312</v>
      </c>
      <c r="Q257" s="25">
        <f t="array" aca="1" ref="Q257" ca="1">INDEX('Isaac 401k'!L:L,MATCH('Retirement Calculator'!A257,'Isaac 401k'!N:N,0),0)</f>
        <v>2628811.1541615161</v>
      </c>
      <c r="R257" s="25">
        <f t="array" aca="1" ref="R257" ca="1">INDEX('Lorri 401b'!L:L,MATCH('Retirement Calculator'!A257,'Lorri 401b'!N:N,0),0)</f>
        <v>4590509.7670046743</v>
      </c>
      <c r="S257" s="25">
        <f t="shared" ca="1" si="7"/>
        <v>7219320.9211661909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6404.7404596389215</v>
      </c>
      <c r="K258" s="25">
        <f t="shared" si="4"/>
        <v>16520.094745597391</v>
      </c>
      <c r="L258" s="25"/>
      <c r="N258" s="25">
        <f>'Combined Retirement'!$C$18/12</f>
        <v>33932.660666666663</v>
      </c>
      <c r="O258" s="25">
        <f t="shared" si="5"/>
        <v>11007.82546143035</v>
      </c>
      <c r="P258" s="25">
        <f t="shared" si="6"/>
        <v>22924.835205236312</v>
      </c>
      <c r="Q258" s="25">
        <f t="array" aca="1" ref="Q258" ca="1">INDEX('Isaac 401k'!L:L,MATCH('Retirement Calculator'!A258,'Isaac 401k'!N:N,0),0)</f>
        <v>2633333.1070923014</v>
      </c>
      <c r="R258" s="25">
        <f t="array" aca="1" ref="R258" ca="1">INDEX('Lorri 401b'!L:L,MATCH('Retirement Calculator'!A258,'Lorri 401b'!N:N,0),0)</f>
        <v>4593047.9625601564</v>
      </c>
      <c r="S258" s="25">
        <f t="shared" ca="1" si="7"/>
        <v>7226381.0696524577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6404.7404596389215</v>
      </c>
      <c r="K259" s="25">
        <f t="shared" si="4"/>
        <v>16520.094745597391</v>
      </c>
      <c r="L259" s="25"/>
      <c r="N259" s="25">
        <f>'Combined Retirement'!$C$18/12</f>
        <v>33932.660666666663</v>
      </c>
      <c r="O259" s="25">
        <f t="shared" si="5"/>
        <v>11007.82546143035</v>
      </c>
      <c r="P259" s="25">
        <f t="shared" si="6"/>
        <v>22924.835205236312</v>
      </c>
      <c r="Q259" s="25">
        <f t="array" aca="1" ref="Q259" ca="1">INDEX('Isaac 401k'!L:L,MATCH('Retirement Calculator'!A259,'Isaac 401k'!N:N,0),0)</f>
        <v>2637873.9014936318</v>
      </c>
      <c r="R259" s="25">
        <f t="array" aca="1" ref="R259" ca="1">INDEX('Lorri 401b'!L:L,MATCH('Retirement Calculator'!A259,'Lorri 401b'!N:N,0),0)</f>
        <v>4595596.7339304527</v>
      </c>
      <c r="S259" s="25">
        <f t="shared" ca="1" si="7"/>
        <v>7233470.635424085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6404.7404596389215</v>
      </c>
      <c r="K260" s="25">
        <f t="shared" si="4"/>
        <v>16520.094745597391</v>
      </c>
      <c r="L260" s="25"/>
      <c r="N260" s="25">
        <f>'Combined Retirement'!$C$18/12</f>
        <v>33932.660666666663</v>
      </c>
      <c r="O260" s="25">
        <f t="shared" si="5"/>
        <v>11007.82546143035</v>
      </c>
      <c r="P260" s="25">
        <f t="shared" si="6"/>
        <v>22924.835205236312</v>
      </c>
      <c r="Q260" s="25">
        <f t="array" aca="1" ref="Q260" ca="1">INDEX('Isaac 401k'!L:L,MATCH('Retirement Calculator'!A260,'Isaac 401k'!N:N,0),0)</f>
        <v>2642433.6158716343</v>
      </c>
      <c r="R260" s="25">
        <f t="array" aca="1" ref="R260" ca="1">INDEX('Lorri 401b'!L:L,MATCH('Retirement Calculator'!A260,'Lorri 401b'!N:N,0),0)</f>
        <v>4598156.1251814589</v>
      </c>
      <c r="S260" s="25">
        <f t="shared" ca="1" si="7"/>
        <v>7240589.7410530932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6404.7404596389215</v>
      </c>
      <c r="K261" s="25">
        <f t="shared" si="4"/>
        <v>16520.094745597391</v>
      </c>
      <c r="L261" s="25"/>
      <c r="N261" s="25">
        <f>'Combined Retirement'!$C$18/12</f>
        <v>33932.660666666663</v>
      </c>
      <c r="O261" s="25">
        <f t="shared" si="5"/>
        <v>11007.82546143035</v>
      </c>
      <c r="P261" s="25">
        <f t="shared" si="6"/>
        <v>22924.835205236312</v>
      </c>
      <c r="Q261" s="25">
        <f t="array" aca="1" ref="Q261" ca="1">INDEX('Isaac 401k'!L:L,MATCH('Retirement Calculator'!A261,'Isaac 401k'!N:N,0),0)</f>
        <v>2647012.3290595454</v>
      </c>
      <c r="R261" s="25">
        <f t="array" aca="1" ref="R261" ca="1">INDEX('Lorri 401b'!L:L,MATCH('Retirement Calculator'!A261,'Lorri 401b'!N:N,0),0)</f>
        <v>4600726.1805626769</v>
      </c>
      <c r="S261" s="25">
        <f t="shared" ca="1" si="7"/>
        <v>7247738.5096222218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6404.7404596389215</v>
      </c>
      <c r="K262" s="25">
        <f t="shared" si="4"/>
        <v>16520.094745597391</v>
      </c>
      <c r="L262" s="25"/>
      <c r="N262" s="25">
        <f>'Combined Retirement'!$C$18/12</f>
        <v>33932.660666666663</v>
      </c>
      <c r="O262" s="25">
        <f t="shared" si="5"/>
        <v>11007.82546143035</v>
      </c>
      <c r="P262" s="25">
        <f t="shared" si="6"/>
        <v>22924.835205236312</v>
      </c>
      <c r="Q262" s="25">
        <f t="array" aca="1" ref="Q262" ca="1">INDEX('Isaac 401k'!L:L,MATCH('Retirement Calculator'!A262,'Isaac 401k'!N:N,0),0)</f>
        <v>2651610.1202190728</v>
      </c>
      <c r="R262" s="25">
        <f t="array" aca="1" ref="R262" ca="1">INDEX('Lorri 401b'!L:L,MATCH('Retirement Calculator'!A262,'Lorri 401b'!N:N,0),0)</f>
        <v>4603306.9445079835</v>
      </c>
      <c r="S262" s="25">
        <f t="shared" ca="1" si="7"/>
        <v>7254917.0647270568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6404.7404596389215</v>
      </c>
      <c r="K263" s="25">
        <f t="shared" si="4"/>
        <v>16520.094745597391</v>
      </c>
      <c r="L263" s="25"/>
      <c r="N263" s="25">
        <f>'Combined Retirement'!$C$18/12</f>
        <v>33932.660666666663</v>
      </c>
      <c r="O263" s="25">
        <f t="shared" si="5"/>
        <v>11007.82546143035</v>
      </c>
      <c r="P263" s="25">
        <f t="shared" si="6"/>
        <v>22924.835205236312</v>
      </c>
      <c r="Q263" s="25">
        <f t="array" aca="1" ref="Q263" ca="1">INDEX('Isaac 401k'!L:L,MATCH('Retirement Calculator'!A263,'Isaac 401k'!N:N,0),0)</f>
        <v>2656227.0688417647</v>
      </c>
      <c r="R263" s="25">
        <f t="array" aca="1" ref="R263" ca="1">INDEX('Lorri 401b'!L:L,MATCH('Retirement Calculator'!A263,'Lorri 401b'!N:N,0),0)</f>
        <v>4605898.4616363952</v>
      </c>
      <c r="S263" s="25">
        <f t="shared" ca="1" si="7"/>
        <v>7262125.5304781599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6404.7404596389215</v>
      </c>
      <c r="K264" s="25">
        <f t="shared" si="4"/>
        <v>16520.094745597391</v>
      </c>
      <c r="L264" s="25"/>
      <c r="N264" s="25">
        <f>'Combined Retirement'!$C$18/12</f>
        <v>33932.660666666663</v>
      </c>
      <c r="O264" s="25">
        <f t="shared" si="5"/>
        <v>11007.82546143035</v>
      </c>
      <c r="P264" s="25">
        <f t="shared" si="6"/>
        <v>22924.835205236312</v>
      </c>
      <c r="Q264" s="25">
        <f t="array" aca="1" ref="Q264" ca="1">INDEX('Isaac 401k'!L:L,MATCH('Retirement Calculator'!A264,'Isaac 401k'!N:N,0),0)</f>
        <v>2660863.2547503845</v>
      </c>
      <c r="R264" s="25">
        <f t="array" aca="1" ref="R264" ca="1">INDEX('Lorri 401b'!L:L,MATCH('Retirement Calculator'!A264,'Lorri 401b'!N:N,0),0)</f>
        <v>4608500.7767528426</v>
      </c>
      <c r="S264" s="25">
        <f t="shared" ca="1" si="7"/>
        <v>7269364.0315032266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6404.7404596389215</v>
      </c>
      <c r="K265" s="25">
        <f t="shared" si="4"/>
        <v>16520.094745597391</v>
      </c>
      <c r="L265" s="25"/>
      <c r="N265" s="25">
        <f>'Combined Retirement'!$C$18/12</f>
        <v>33932.660666666663</v>
      </c>
      <c r="O265" s="25">
        <f t="shared" si="5"/>
        <v>11007.82546143035</v>
      </c>
      <c r="P265" s="25">
        <f t="shared" si="6"/>
        <v>22924.835205236312</v>
      </c>
      <c r="Q265" s="25">
        <f t="array" aca="1" ref="Q265" ca="1">INDEX('Isaac 401k'!L:L,MATCH('Retirement Calculator'!A265,'Isaac 401k'!N:N,0),0)</f>
        <v>2665518.7581002903</v>
      </c>
      <c r="R265" s="25">
        <f t="array" aca="1" ref="R265" ca="1">INDEX('Lorri 401b'!L:L,MATCH('Retirement Calculator'!A265,'Lorri 401b'!N:N,0),0)</f>
        <v>4611113.9348489419</v>
      </c>
      <c r="S265" s="25">
        <f t="shared" ca="1" si="7"/>
        <v>7276632.6929492317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6404.7404596389215</v>
      </c>
      <c r="K266" s="25">
        <f t="shared" ref="K266:K520" si="264">IF(C266&lt;59.5,0,IF(C266&lt;$B$7,0,P266*$K$7))</f>
        <v>16520.094745597391</v>
      </c>
      <c r="L266" s="25"/>
      <c r="N266" s="25">
        <f>'Combined Retirement'!$C$18/12</f>
        <v>33932.660666666663</v>
      </c>
      <c r="O266" s="25">
        <f t="shared" ref="O266:O520" si="265">SUM(E266:I266)</f>
        <v>11007.82546143035</v>
      </c>
      <c r="P266" s="25">
        <f t="shared" ref="P266:P520" si="266">N266-O266</f>
        <v>22924.835205236312</v>
      </c>
      <c r="Q266" s="25">
        <f t="array" aca="1" ref="Q266" ca="1">INDEX('Isaac 401k'!L:L,MATCH('Retirement Calculator'!A266,'Isaac 401k'!N:N,0),0)</f>
        <v>2670193.6593808206</v>
      </c>
      <c r="R266" s="25">
        <f t="array" aca="1" ref="R266" ca="1">INDEX('Lorri 401b'!L:L,MATCH('Retirement Calculator'!A266,'Lorri 401b'!N:N,0),0)</f>
        <v>4613737.9811037751</v>
      </c>
      <c r="S266" s="25">
        <f t="shared" ref="S266:S520" ca="1" si="267">SUM(Q266:R266)</f>
        <v>7283931.6404845957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6404.7404596389215</v>
      </c>
      <c r="K267" s="25">
        <f t="shared" si="264"/>
        <v>16520.094745597391</v>
      </c>
      <c r="L267" s="25"/>
      <c r="N267" s="25">
        <f>'Combined Retirement'!$C$18/12</f>
        <v>33932.660666666663</v>
      </c>
      <c r="O267" s="25">
        <f t="shared" si="265"/>
        <v>11007.82546143035</v>
      </c>
      <c r="P267" s="25">
        <f t="shared" si="266"/>
        <v>22924.835205236312</v>
      </c>
      <c r="Q267" s="25">
        <f t="array" aca="1" ref="Q267" ca="1">INDEX('Isaac 401k'!L:L,MATCH('Retirement Calculator'!A267,'Isaac 401k'!N:N,0),0)</f>
        <v>2674888.0394166862</v>
      </c>
      <c r="R267" s="25">
        <f t="array" aca="1" ref="R267" ca="1">INDEX('Lorri 401b'!L:L,MATCH('Retirement Calculator'!A267,'Lorri 401b'!N:N,0),0)</f>
        <v>4616372.9608846698</v>
      </c>
      <c r="S267" s="25">
        <f t="shared" ca="1" si="267"/>
        <v>7291261.0003013555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6404.7404596389215</v>
      </c>
      <c r="K268" s="25">
        <f t="shared" si="264"/>
        <v>16520.094745597391</v>
      </c>
      <c r="L268" s="25"/>
      <c r="N268" s="25">
        <f>'Combined Retirement'!$C$18/12</f>
        <v>33932.660666666663</v>
      </c>
      <c r="O268" s="25">
        <f t="shared" si="265"/>
        <v>11007.82546143035</v>
      </c>
      <c r="P268" s="25">
        <f t="shared" si="266"/>
        <v>22924.835205236312</v>
      </c>
      <c r="Q268" s="25">
        <f t="array" aca="1" ref="Q268" ca="1">INDEX('Isaac 401k'!L:L,MATCH('Retirement Calculator'!A268,'Isaac 401k'!N:N,0),0)</f>
        <v>2679601.9793693679</v>
      </c>
      <c r="R268" s="25">
        <f t="array" aca="1" ref="R268" ca="1">INDEX('Lorri 401b'!L:L,MATCH('Retirement Calculator'!A268,'Lorri 401b'!N:N,0),0)</f>
        <v>4619018.919747985</v>
      </c>
      <c r="S268" s="25">
        <f t="shared" ca="1" si="267"/>
        <v>7298620.8991173524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6404.7404596389215</v>
      </c>
      <c r="K269" s="25">
        <f t="shared" si="264"/>
        <v>16520.094745597391</v>
      </c>
      <c r="L269" s="25"/>
      <c r="N269" s="25">
        <f>'Combined Retirement'!$C$18/12</f>
        <v>33932.660666666663</v>
      </c>
      <c r="O269" s="25">
        <f t="shared" si="265"/>
        <v>11007.82546143035</v>
      </c>
      <c r="P269" s="25">
        <f t="shared" si="266"/>
        <v>22924.835205236312</v>
      </c>
      <c r="Q269" s="25">
        <f t="array" aca="1" ref="Q269" ca="1">INDEX('Isaac 401k'!L:L,MATCH('Retirement Calculator'!A269,'Isaac 401k'!N:N,0),0)</f>
        <v>2684335.5607385193</v>
      </c>
      <c r="R269" s="25">
        <f t="array" aca="1" ref="R269" ca="1">INDEX('Lorri 401b'!L:L,MATCH('Retirement Calculator'!A269,'Lorri 401b'!N:N,0),0)</f>
        <v>4621675.9034398971</v>
      </c>
      <c r="S269" s="25">
        <f t="shared" ca="1" si="267"/>
        <v>7306011.4641784169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6404.7404596389215</v>
      </c>
      <c r="K270" s="25">
        <f t="shared" si="264"/>
        <v>16520.094745597391</v>
      </c>
      <c r="L270" s="25"/>
      <c r="N270" s="25">
        <f>'Combined Retirement'!$C$18/12</f>
        <v>33932.660666666663</v>
      </c>
      <c r="O270" s="25">
        <f t="shared" si="265"/>
        <v>11007.82546143035</v>
      </c>
      <c r="P270" s="25">
        <f t="shared" si="266"/>
        <v>22924.835205236312</v>
      </c>
      <c r="Q270" s="25">
        <f t="array" aca="1" ref="Q270" ca="1">INDEX('Isaac 401k'!L:L,MATCH('Retirement Calculator'!A270,'Isaac 401k'!N:N,0),0)</f>
        <v>2689088.8653633757</v>
      </c>
      <c r="R270" s="25">
        <f t="array" aca="1" ref="R270" ca="1">INDEX('Lorri 401b'!L:L,MATCH('Retirement Calculator'!A270,'Lorri 401b'!N:N,0),0)</f>
        <v>4624343.9578971919</v>
      </c>
      <c r="S270" s="25">
        <f t="shared" ca="1" si="267"/>
        <v>7313432.8232605681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6404.7404596389215</v>
      </c>
      <c r="K271" s="25">
        <f t="shared" si="264"/>
        <v>16520.094745597391</v>
      </c>
      <c r="L271" s="25"/>
      <c r="N271" s="25">
        <f>'Combined Retirement'!$C$18/12</f>
        <v>33932.660666666663</v>
      </c>
      <c r="O271" s="25">
        <f t="shared" si="265"/>
        <v>11007.82546143035</v>
      </c>
      <c r="P271" s="25">
        <f t="shared" si="266"/>
        <v>22924.835205236312</v>
      </c>
      <c r="Q271" s="25">
        <f t="array" aca="1" ref="Q271" ca="1">INDEX('Isaac 401k'!L:L,MATCH('Retirement Calculator'!A271,'Isaac 401k'!N:N,0),0)</f>
        <v>2693861.9754241691</v>
      </c>
      <c r="R271" s="25">
        <f t="array" aca="1" ref="R271" ca="1">INDEX('Lorri 401b'!L:L,MATCH('Retirement Calculator'!A271,'Lorri 401b'!N:N,0),0)</f>
        <v>4627023.1292480594</v>
      </c>
      <c r="S271" s="25">
        <f t="shared" ca="1" si="267"/>
        <v>7320885.1046722289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6404.7404596389215</v>
      </c>
      <c r="K272" s="25">
        <f t="shared" si="264"/>
        <v>16520.094745597391</v>
      </c>
      <c r="L272" s="25"/>
      <c r="N272" s="25">
        <f>'Combined Retirement'!$C$18/12</f>
        <v>33932.660666666663</v>
      </c>
      <c r="O272" s="25">
        <f t="shared" si="265"/>
        <v>11007.82546143035</v>
      </c>
      <c r="P272" s="25">
        <f t="shared" si="266"/>
        <v>22924.835205236312</v>
      </c>
      <c r="Q272" s="25">
        <f t="array" aca="1" ref="Q272" ca="1">INDEX('Isaac 401k'!L:L,MATCH('Retirement Calculator'!A272,'Isaac 401k'!N:N,0),0)</f>
        <v>2698654.9734435487</v>
      </c>
      <c r="R272" s="25">
        <f t="array" aca="1" ref="R272" ca="1">INDEX('Lorri 401b'!L:L,MATCH('Retirement Calculator'!A272,'Lorri 401b'!N:N,0),0)</f>
        <v>4629713.4638128886</v>
      </c>
      <c r="S272" s="25">
        <f t="shared" ca="1" si="267"/>
        <v>7328368.4372564368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6404.7404596389215</v>
      </c>
      <c r="K273" s="25">
        <f t="shared" si="264"/>
        <v>16520.094745597391</v>
      </c>
      <c r="L273" s="25"/>
      <c r="N273" s="25">
        <f>'Combined Retirement'!$C$18/12</f>
        <v>33932.660666666663</v>
      </c>
      <c r="O273" s="25">
        <f t="shared" si="265"/>
        <v>11007.82546143035</v>
      </c>
      <c r="P273" s="25">
        <f t="shared" si="266"/>
        <v>22924.835205236312</v>
      </c>
      <c r="Q273" s="25">
        <f t="array" aca="1" ref="Q273" ca="1">INDEX('Isaac 401k'!L:L,MATCH('Retirement Calculator'!A273,'Isaac 401k'!N:N,0),0)</f>
        <v>2703467.942288009</v>
      </c>
      <c r="R273" s="25">
        <f t="array" aca="1" ref="R273" ca="1">INDEX('Lorri 401b'!L:L,MATCH('Retirement Calculator'!A273,'Lorri 401b'!N:N,0),0)</f>
        <v>4632415.0081050713</v>
      </c>
      <c r="S273" s="25">
        <f t="shared" ca="1" si="267"/>
        <v>7335882.9503930807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6404.7404596389215</v>
      </c>
      <c r="K274" s="25">
        <f t="shared" si="264"/>
        <v>16520.094745597391</v>
      </c>
      <c r="L274" s="25"/>
      <c r="N274" s="25">
        <f>'Combined Retirement'!$C$18/12</f>
        <v>33932.660666666663</v>
      </c>
      <c r="O274" s="25">
        <f t="shared" si="265"/>
        <v>11007.82546143035</v>
      </c>
      <c r="P274" s="25">
        <f t="shared" si="266"/>
        <v>22924.835205236312</v>
      </c>
      <c r="Q274" s="25">
        <f t="array" aca="1" ref="Q274" ca="1">INDEX('Isaac 401k'!L:L,MATCH('Retirement Calculator'!A274,'Isaac 401k'!N:N,0),0)</f>
        <v>2708300.9651693213</v>
      </c>
      <c r="R274" s="25">
        <f t="array" aca="1" ref="R274" ca="1">INDEX('Lorri 401b'!L:L,MATCH('Retirement Calculator'!A274,'Lorri 401b'!N:N,0),0)</f>
        <v>4635127.8088318044</v>
      </c>
      <c r="S274" s="25">
        <f t="shared" ca="1" si="267"/>
        <v>7343428.7740011252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6404.7404596389215</v>
      </c>
      <c r="K275" s="25">
        <f t="shared" si="264"/>
        <v>16520.094745597391</v>
      </c>
      <c r="L275" s="25"/>
      <c r="N275" s="25">
        <f>'Combined Retirement'!$C$18/12</f>
        <v>33932.660666666663</v>
      </c>
      <c r="O275" s="25">
        <f t="shared" si="265"/>
        <v>11007.82546143035</v>
      </c>
      <c r="P275" s="25">
        <f t="shared" si="266"/>
        <v>22924.835205236312</v>
      </c>
      <c r="Q275" s="25">
        <f t="array" aca="1" ref="Q275" ca="1">INDEX('Isaac 401k'!L:L,MATCH('Retirement Calculator'!A275,'Isaac 401k'!N:N,0),0)</f>
        <v>2713154.1256459723</v>
      </c>
      <c r="R275" s="25">
        <f t="array" aca="1" ref="R275" ca="1">INDEX('Lorri 401b'!L:L,MATCH('Retirement Calculator'!A275,'Lorri 401b'!N:N,0),0)</f>
        <v>4637851.912894899</v>
      </c>
      <c r="S275" s="25">
        <f t="shared" ca="1" si="267"/>
        <v>7351006.0385408718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6404.7404596389215</v>
      </c>
      <c r="K276" s="25">
        <f t="shared" si="264"/>
        <v>16520.094745597391</v>
      </c>
      <c r="L276" s="25"/>
      <c r="N276" s="25">
        <f>'Combined Retirement'!$C$18/12</f>
        <v>33932.660666666663</v>
      </c>
      <c r="O276" s="25">
        <f t="shared" si="265"/>
        <v>11007.82546143035</v>
      </c>
      <c r="P276" s="25">
        <f t="shared" si="266"/>
        <v>22924.835205236312</v>
      </c>
      <c r="Q276" s="25">
        <f t="array" aca="1" ref="Q276" ca="1">INDEX('Isaac 401k'!L:L,MATCH('Retirement Calculator'!A276,'Isaac 401k'!N:N,0),0)</f>
        <v>2718027.5076246094</v>
      </c>
      <c r="R276" s="25">
        <f t="array" aca="1" ref="R276" ca="1">INDEX('Lorri 401b'!L:L,MATCH('Retirement Calculator'!A276,'Lorri 401b'!N:N,0),0)</f>
        <v>4640587.36739159</v>
      </c>
      <c r="S276" s="25">
        <f t="shared" ca="1" si="267"/>
        <v>7358614.8750161994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6404.7404596389215</v>
      </c>
      <c r="K277" s="25">
        <f t="shared" si="264"/>
        <v>16520.094745597391</v>
      </c>
      <c r="L277" s="25"/>
      <c r="N277" s="25">
        <f>'Combined Retirement'!$C$18/12</f>
        <v>33932.660666666663</v>
      </c>
      <c r="O277" s="25">
        <f t="shared" si="265"/>
        <v>11007.82546143035</v>
      </c>
      <c r="P277" s="25">
        <f t="shared" si="266"/>
        <v>22924.835205236312</v>
      </c>
      <c r="Q277" s="25">
        <f t="array" aca="1" ref="Q277" ca="1">INDEX('Isaac 401k'!L:L,MATCH('Retirement Calculator'!A277,'Isaac 401k'!N:N,0),0)</f>
        <v>2722921.1953614908</v>
      </c>
      <c r="R277" s="25">
        <f t="array" aca="1" ref="R277" ca="1">INDEX('Lorri 401b'!L:L,MATCH('Retirement Calculator'!A277,'Lorri 401b'!N:N,0),0)</f>
        <v>4643334.2196153505</v>
      </c>
      <c r="S277" s="25">
        <f t="shared" ca="1" si="267"/>
        <v>7366255.4149768408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6404.7404596389215</v>
      </c>
      <c r="K278" s="25">
        <f t="shared" si="264"/>
        <v>16520.094745597391</v>
      </c>
      <c r="L278" s="25"/>
      <c r="N278" s="25">
        <f>'Combined Retirement'!$C$18/12</f>
        <v>33932.660666666663</v>
      </c>
      <c r="O278" s="25">
        <f t="shared" si="265"/>
        <v>11007.82546143035</v>
      </c>
      <c r="P278" s="25">
        <f t="shared" si="266"/>
        <v>22924.835205236312</v>
      </c>
      <c r="Q278" s="25">
        <f t="array" aca="1" ref="Q278" ca="1">INDEX('Isaac 401k'!L:L,MATCH('Retirement Calculator'!A278,'Isaac 401k'!N:N,0),0)</f>
        <v>2727835.2734639426</v>
      </c>
      <c r="R278" s="25">
        <f t="array" aca="1" ref="R278" ca="1">INDEX('Lorri 401b'!L:L,MATCH('Retirement Calculator'!A278,'Lorri 401b'!N:N,0),0)</f>
        <v>4646092.5170567101</v>
      </c>
      <c r="S278" s="25">
        <f t="shared" ca="1" si="267"/>
        <v>7373927.7905206531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6404.7404596389215</v>
      </c>
      <c r="K279" s="25">
        <f t="shared" si="264"/>
        <v>16520.094745597391</v>
      </c>
      <c r="L279" s="25"/>
      <c r="N279" s="25">
        <f>'Combined Retirement'!$C$18/12</f>
        <v>33932.660666666663</v>
      </c>
      <c r="O279" s="25">
        <f t="shared" si="265"/>
        <v>11007.82546143035</v>
      </c>
      <c r="P279" s="25">
        <f t="shared" si="266"/>
        <v>22924.835205236312</v>
      </c>
      <c r="Q279" s="25">
        <f t="array" aca="1" ref="Q279" ca="1">INDEX('Isaac 401k'!L:L,MATCH('Retirement Calculator'!A279,'Isaac 401k'!N:N,0),0)</f>
        <v>2732769.8268918213</v>
      </c>
      <c r="R279" s="25">
        <f t="array" aca="1" ref="R279" ca="1">INDEX('Lorri 401b'!L:L,MATCH('Retirement Calculator'!A279,'Lorri 401b'!N:N,0),0)</f>
        <v>4648862.3074040748</v>
      </c>
      <c r="S279" s="25">
        <f t="shared" ca="1" si="267"/>
        <v>7381632.1342958957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6404.7404596389215</v>
      </c>
      <c r="K280" s="25">
        <f t="shared" si="264"/>
        <v>16520.094745597391</v>
      </c>
      <c r="L280" s="25"/>
      <c r="N280" s="25">
        <f>'Combined Retirement'!$C$18/12</f>
        <v>33932.660666666663</v>
      </c>
      <c r="O280" s="25">
        <f t="shared" si="265"/>
        <v>11007.82546143035</v>
      </c>
      <c r="P280" s="25">
        <f t="shared" si="266"/>
        <v>22924.835205236312</v>
      </c>
      <c r="Q280" s="25">
        <f t="array" aca="1" ref="Q280" ca="1">INDEX('Isaac 401k'!L:L,MATCH('Retirement Calculator'!A280,'Isaac 401k'!N:N,0),0)</f>
        <v>2737724.9409589828</v>
      </c>
      <c r="R280" s="25">
        <f t="array" aca="1" ref="R280" ca="1">INDEX('Lorri 401b'!L:L,MATCH('Retirement Calculator'!A280,'Lorri 401b'!N:N,0),0)</f>
        <v>4651643.6385445539</v>
      </c>
      <c r="S280" s="25">
        <f t="shared" ca="1" si="267"/>
        <v>7389368.5795035362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6404.7404596389215</v>
      </c>
      <c r="K281" s="25">
        <f t="shared" si="264"/>
        <v>16520.094745597391</v>
      </c>
      <c r="L281" s="25"/>
      <c r="N281" s="25">
        <f>'Combined Retirement'!$C$18/12</f>
        <v>33932.660666666663</v>
      </c>
      <c r="O281" s="25">
        <f t="shared" si="265"/>
        <v>11007.82546143035</v>
      </c>
      <c r="P281" s="25">
        <f t="shared" si="266"/>
        <v>22924.835205236312</v>
      </c>
      <c r="Q281" s="25">
        <f t="array" aca="1" ref="Q281" ca="1">INDEX('Isaac 401k'!L:L,MATCH('Retirement Calculator'!A281,'Isaac 401k'!N:N,0),0)</f>
        <v>2742700.7013347577</v>
      </c>
      <c r="R281" s="25">
        <f t="array" aca="1" ref="R281" ca="1">INDEX('Lorri 401b'!L:L,MATCH('Retirement Calculator'!A281,'Lorri 401b'!N:N,0),0)</f>
        <v>4654436.5585647849</v>
      </c>
      <c r="S281" s="25">
        <f t="shared" ca="1" si="267"/>
        <v>7397137.2598995427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6404.7404596389215</v>
      </c>
      <c r="K282" s="25">
        <f t="shared" si="264"/>
        <v>16520.094745597391</v>
      </c>
      <c r="L282" s="25"/>
      <c r="N282" s="25">
        <f>'Combined Retirement'!$C$18/12</f>
        <v>33932.660666666663</v>
      </c>
      <c r="O282" s="25">
        <f t="shared" si="265"/>
        <v>11007.82546143035</v>
      </c>
      <c r="P282" s="25">
        <f t="shared" si="266"/>
        <v>22924.835205236312</v>
      </c>
      <c r="Q282" s="25">
        <f t="array" aca="1" ref="Q282" ca="1">INDEX('Isaac 401k'!L:L,MATCH('Retirement Calculator'!A282,'Isaac 401k'!N:N,0),0)</f>
        <v>2747697.1940454314</v>
      </c>
      <c r="R282" s="25">
        <f t="array" aca="1" ref="R282" ca="1">INDEX('Lorri 401b'!L:L,MATCH('Retirement Calculator'!A282,'Lorri 401b'!N:N,0),0)</f>
        <v>4657241.1157517675</v>
      </c>
      <c r="S282" s="25">
        <f t="shared" ca="1" si="267"/>
        <v>7404938.3097971994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6404.7404596389215</v>
      </c>
      <c r="K283" s="25">
        <f t="shared" si="264"/>
        <v>16520.094745597391</v>
      </c>
      <c r="L283" s="25"/>
      <c r="N283" s="25">
        <f>'Combined Retirement'!$C$18/12</f>
        <v>33932.660666666663</v>
      </c>
      <c r="O283" s="25">
        <f t="shared" si="265"/>
        <v>11007.82546143035</v>
      </c>
      <c r="P283" s="25">
        <f t="shared" si="266"/>
        <v>22924.835205236312</v>
      </c>
      <c r="Q283" s="25">
        <f t="array" aca="1" ref="Q283" ca="1">INDEX('Isaac 401k'!L:L,MATCH('Retirement Calculator'!A283,'Isaac 401k'!N:N,0),0)</f>
        <v>2752714.505475733</v>
      </c>
      <c r="R283" s="25">
        <f t="array" aca="1" ref="R283" ca="1">INDEX('Lorri 401b'!L:L,MATCH('Retirement Calculator'!A283,'Lorri 401b'!N:N,0),0)</f>
        <v>4660057.3585936958</v>
      </c>
      <c r="S283" s="25">
        <f t="shared" ca="1" si="267"/>
        <v>7412771.8640694283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6404.7404596389215</v>
      </c>
      <c r="K284" s="25">
        <f t="shared" si="264"/>
        <v>16520.094745597391</v>
      </c>
      <c r="L284" s="25"/>
      <c r="N284" s="25">
        <f>'Combined Retirement'!$C$18/12</f>
        <v>33932.660666666663</v>
      </c>
      <c r="O284" s="25">
        <f t="shared" si="265"/>
        <v>11007.82546143035</v>
      </c>
      <c r="P284" s="25">
        <f t="shared" si="266"/>
        <v>22924.835205236312</v>
      </c>
      <c r="Q284" s="25">
        <f t="array" aca="1" ref="Q284" ca="1">INDEX('Isaac 401k'!L:L,MATCH('Retirement Calculator'!A284,'Isaac 401k'!N:N,0),0)</f>
        <v>2757752.7223703275</v>
      </c>
      <c r="R284" s="25">
        <f t="array" aca="1" ref="R284" ca="1">INDEX('Lorri 401b'!L:L,MATCH('Retirement Calculator'!A284,'Lorri 401b'!N:N,0),0)</f>
        <v>4662885.3357807985</v>
      </c>
      <c r="S284" s="25">
        <f t="shared" ca="1" si="267"/>
        <v>7420638.0581511259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6404.7404596389215</v>
      </c>
      <c r="K285" s="25">
        <f t="shared" si="264"/>
        <v>16520.094745597391</v>
      </c>
      <c r="L285" s="25"/>
      <c r="N285" s="25">
        <f>'Combined Retirement'!$C$18/12</f>
        <v>33932.660666666663</v>
      </c>
      <c r="O285" s="25">
        <f t="shared" si="265"/>
        <v>11007.82546143035</v>
      </c>
      <c r="P285" s="25">
        <f t="shared" si="266"/>
        <v>22924.835205236312</v>
      </c>
      <c r="Q285" s="25">
        <f t="array" aca="1" ref="Q285" ca="1">INDEX('Isaac 401k'!L:L,MATCH('Retirement Calculator'!A285,'Isaac 401k'!N:N,0),0)</f>
        <v>2762811.9318353161</v>
      </c>
      <c r="R285" s="25">
        <f t="array" aca="1" ref="R285" ca="1">INDEX('Lorri 401b'!L:L,MATCH('Retirement Calculator'!A285,'Lorri 401b'!N:N,0),0)</f>
        <v>4665725.0962061808</v>
      </c>
      <c r="S285" s="25">
        <f t="shared" ca="1" si="267"/>
        <v>7428537.0280414969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6404.7404596389215</v>
      </c>
      <c r="K286" s="25">
        <f t="shared" si="264"/>
        <v>16520.094745597391</v>
      </c>
      <c r="L286" s="25"/>
      <c r="N286" s="25">
        <f>'Combined Retirement'!$C$18/12</f>
        <v>33932.660666666663</v>
      </c>
      <c r="O286" s="25">
        <f t="shared" si="265"/>
        <v>11007.82546143035</v>
      </c>
      <c r="P286" s="25">
        <f t="shared" si="266"/>
        <v>22924.835205236312</v>
      </c>
      <c r="Q286" s="25">
        <f t="array" aca="1" ref="Q286" ca="1">INDEX('Isaac 401k'!L:L,MATCH('Retirement Calculator'!A286,'Isaac 401k'!N:N,0),0)</f>
        <v>2767892.2213397422</v>
      </c>
      <c r="R286" s="25">
        <f t="array" aca="1" ref="R286" ca="1">INDEX('Lorri 401b'!L:L,MATCH('Retirement Calculator'!A286,'Lorri 401b'!N:N,0),0)</f>
        <v>4668576.6889666691</v>
      </c>
      <c r="S286" s="25">
        <f t="shared" ca="1" si="267"/>
        <v>7436468.9103064109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6404.7404596389215</v>
      </c>
      <c r="K287" s="25">
        <f t="shared" si="264"/>
        <v>16520.094745597391</v>
      </c>
      <c r="L287" s="25"/>
      <c r="N287" s="25">
        <f>'Combined Retirement'!$C$18/12</f>
        <v>33932.660666666663</v>
      </c>
      <c r="O287" s="25">
        <f t="shared" si="265"/>
        <v>11007.82546143035</v>
      </c>
      <c r="P287" s="25">
        <f t="shared" si="266"/>
        <v>22924.835205236312</v>
      </c>
      <c r="Q287" s="25">
        <f t="array" aca="1" ref="Q287" ca="1">INDEX('Isaac 401k'!L:L,MATCH('Retirement Calculator'!A287,'Isaac 401k'!N:N,0),0)</f>
        <v>2772993.6787171033</v>
      </c>
      <c r="R287" s="25">
        <f t="array" aca="1" ref="R287" ca="1">INDEX('Lorri 401b'!L:L,MATCH('Retirement Calculator'!A287,'Lorri 401b'!N:N,0),0)</f>
        <v>4671440.1633636588</v>
      </c>
      <c r="S287" s="25">
        <f t="shared" ca="1" si="267"/>
        <v>7444433.8420807626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6404.7404596389215</v>
      </c>
      <c r="K288" s="25">
        <f t="shared" si="264"/>
        <v>16520.094745597391</v>
      </c>
      <c r="L288" s="25"/>
      <c r="N288" s="25">
        <f>'Combined Retirement'!$C$18/12</f>
        <v>33932.660666666663</v>
      </c>
      <c r="O288" s="25">
        <f t="shared" si="265"/>
        <v>11007.82546143035</v>
      </c>
      <c r="P288" s="25">
        <f t="shared" si="266"/>
        <v>22924.835205236312</v>
      </c>
      <c r="Q288" s="25">
        <f t="array" aca="1" ref="Q288" ca="1">INDEX('Isaac 401k'!L:L,MATCH('Retirement Calculator'!A288,'Isaac 401k'!N:N,0),0)</f>
        <v>2778116.3921668702</v>
      </c>
      <c r="R288" s="25">
        <f t="array" aca="1" ref="R288" ca="1">INDEX('Lorri 401b'!L:L,MATCH('Retirement Calculator'!A288,'Lorri 401b'!N:N,0),0)</f>
        <v>4674315.5689039696</v>
      </c>
      <c r="S288" s="25">
        <f t="shared" ca="1" si="267"/>
        <v>7452431.9610708393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6404.7404596389215</v>
      </c>
      <c r="K289" s="25">
        <f t="shared" si="264"/>
        <v>16520.094745597391</v>
      </c>
      <c r="L289" s="25"/>
      <c r="N289" s="25">
        <f>'Combined Retirement'!$C$18/12</f>
        <v>33932.660666666663</v>
      </c>
      <c r="O289" s="25">
        <f t="shared" si="265"/>
        <v>11007.82546143035</v>
      </c>
      <c r="P289" s="25">
        <f t="shared" si="266"/>
        <v>22924.835205236312</v>
      </c>
      <c r="Q289" s="25">
        <f t="array" aca="1" ref="Q289" ca="1">INDEX('Isaac 401k'!L:L,MATCH('Retirement Calculator'!A289,'Isaac 401k'!N:N,0),0)</f>
        <v>2783260.450256011</v>
      </c>
      <c r="R289" s="25">
        <f t="array" aca="1" ref="R289" ca="1">INDEX('Lorri 401b'!L:L,MATCH('Retirement Calculator'!A289,'Lorri 401b'!N:N,0),0)</f>
        <v>4677202.9553006981</v>
      </c>
      <c r="S289" s="25">
        <f t="shared" ca="1" si="267"/>
        <v>7460463.4055567086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6404.7404596389215</v>
      </c>
      <c r="K290" s="25">
        <f t="shared" si="264"/>
        <v>16520.094745597391</v>
      </c>
      <c r="L290" s="25"/>
      <c r="N290" s="25">
        <f>'Combined Retirement'!$C$18/12</f>
        <v>33932.660666666663</v>
      </c>
      <c r="O290" s="25">
        <f t="shared" si="265"/>
        <v>11007.82546143035</v>
      </c>
      <c r="P290" s="25">
        <f t="shared" si="266"/>
        <v>22924.835205236312</v>
      </c>
      <c r="Q290" s="25">
        <f t="array" aca="1" ref="Q290" ca="1">INDEX('Isaac 401k'!L:L,MATCH('Retirement Calculator'!A290,'Isaac 401k'!N:N,0),0)</f>
        <v>2788425.9419205235</v>
      </c>
      <c r="R290" s="25">
        <f t="array" aca="1" ref="R290" ca="1">INDEX('Lorri 401b'!L:L,MATCH('Retirement Calculator'!A290,'Lorri 401b'!N:N,0),0)</f>
        <v>4680102.37247408</v>
      </c>
      <c r="S290" s="25">
        <f t="shared" ca="1" si="267"/>
        <v>7468528.3143946035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6404.7404596389215</v>
      </c>
      <c r="K291" s="25">
        <f t="shared" si="264"/>
        <v>16520.094745597391</v>
      </c>
      <c r="L291" s="25"/>
      <c r="N291" s="25">
        <f>'Combined Retirement'!$C$18/12</f>
        <v>33932.660666666663</v>
      </c>
      <c r="O291" s="25">
        <f t="shared" si="265"/>
        <v>11007.82546143035</v>
      </c>
      <c r="P291" s="25">
        <f t="shared" si="266"/>
        <v>22924.835205236312</v>
      </c>
      <c r="Q291" s="25">
        <f t="array" aca="1" ref="Q291" ca="1">INDEX('Isaac 401k'!L:L,MATCH('Retirement Calculator'!A291,'Isaac 401k'!N:N,0),0)</f>
        <v>2793612.9564669714</v>
      </c>
      <c r="R291" s="25">
        <f t="array" aca="1" ref="R291" ca="1">INDEX('Lorri 401b'!L:L,MATCH('Retirement Calculator'!A291,'Lorri 401b'!N:N,0),0)</f>
        <v>4683013.8705523508</v>
      </c>
      <c r="S291" s="25">
        <f t="shared" ca="1" si="267"/>
        <v>7476626.8270193227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6404.7404596389215</v>
      </c>
      <c r="K292" s="25">
        <f t="shared" si="264"/>
        <v>16520.094745597391</v>
      </c>
      <c r="L292" s="25"/>
      <c r="N292" s="25">
        <f>'Combined Retirement'!$C$18/12</f>
        <v>33932.660666666663</v>
      </c>
      <c r="O292" s="25">
        <f t="shared" si="265"/>
        <v>11007.82546143035</v>
      </c>
      <c r="P292" s="25">
        <f t="shared" si="266"/>
        <v>22924.835205236312</v>
      </c>
      <c r="Q292" s="25">
        <f t="array" aca="1" ref="Q292" ca="1">INDEX('Isaac 401k'!L:L,MATCH('Retirement Calculator'!A292,'Isaac 401k'!N:N,0),0)</f>
        <v>2798821.5835740296</v>
      </c>
      <c r="R292" s="25">
        <f t="array" aca="1" ref="R292" ca="1">INDEX('Lorri 401b'!L:L,MATCH('Retirement Calculator'!A292,'Lorri 401b'!N:N,0),0)</f>
        <v>4685937.4998726146</v>
      </c>
      <c r="S292" s="25">
        <f t="shared" ca="1" si="267"/>
        <v>7484759.0834466442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6404.7404596389215</v>
      </c>
      <c r="K293" s="25">
        <f t="shared" si="264"/>
        <v>16520.094745597391</v>
      </c>
      <c r="L293" s="25"/>
      <c r="N293" s="25">
        <f>'Combined Retirement'!$C$18/12</f>
        <v>33932.660666666663</v>
      </c>
      <c r="O293" s="25">
        <f t="shared" si="265"/>
        <v>11007.82546143035</v>
      </c>
      <c r="P293" s="25">
        <f t="shared" si="266"/>
        <v>22924.835205236312</v>
      </c>
      <c r="Q293" s="25">
        <f t="array" aca="1" ref="Q293" ca="1">INDEX('Isaac 401k'!L:L,MATCH('Retirement Calculator'!A293,'Isaac 401k'!N:N,0),0)</f>
        <v>2804051.9132940336</v>
      </c>
      <c r="R293" s="25">
        <f t="array" aca="1" ref="R293" ca="1">INDEX('Lorri 401b'!L:L,MATCH('Retirement Calculator'!A293,'Lorri 401b'!N:N,0),0)</f>
        <v>4688873.3109817123</v>
      </c>
      <c r="S293" s="25">
        <f t="shared" ca="1" si="267"/>
        <v>7492925.2242757455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6404.7404596389215</v>
      </c>
      <c r="K294" s="25">
        <f t="shared" si="264"/>
        <v>16520.094745597391</v>
      </c>
      <c r="L294" s="25"/>
      <c r="N294" s="25">
        <f>'Combined Retirement'!$C$18/12</f>
        <v>33932.660666666663</v>
      </c>
      <c r="O294" s="25">
        <f t="shared" si="265"/>
        <v>11007.82546143035</v>
      </c>
      <c r="P294" s="25">
        <f t="shared" si="266"/>
        <v>22924.835205236312</v>
      </c>
      <c r="Q294" s="25">
        <f t="array" aca="1" ref="Q294" ca="1">INDEX('Isaac 401k'!L:L,MATCH('Retirement Calculator'!A294,'Isaac 401k'!N:N,0),0)</f>
        <v>2809304.0360545376</v>
      </c>
      <c r="R294" s="25">
        <f t="array" aca="1" ref="R294" ca="1">INDEX('Lorri 401b'!L:L,MATCH('Retirement Calculator'!A294,'Lorri 401b'!N:N,0),0)</f>
        <v>4691821.3546370985</v>
      </c>
      <c r="S294" s="25">
        <f t="shared" ca="1" si="267"/>
        <v>7501125.3906916361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6404.7404596389215</v>
      </c>
      <c r="K295" s="25">
        <f t="shared" si="264"/>
        <v>16520.094745597391</v>
      </c>
      <c r="L295" s="25"/>
      <c r="N295" s="25">
        <f>'Combined Retirement'!$C$18/12</f>
        <v>33932.660666666663</v>
      </c>
      <c r="O295" s="25">
        <f t="shared" si="265"/>
        <v>11007.82546143035</v>
      </c>
      <c r="P295" s="25">
        <f t="shared" si="266"/>
        <v>22924.835205236312</v>
      </c>
      <c r="Q295" s="25">
        <f t="array" aca="1" ref="Q295" ca="1">INDEX('Isaac 401k'!L:L,MATCH('Retirement Calculator'!A295,'Isaac 401k'!N:N,0),0)</f>
        <v>2814578.0426598773</v>
      </c>
      <c r="R295" s="25">
        <f t="array" aca="1" ref="R295" ca="1">INDEX('Lorri 401b'!L:L,MATCH('Retirement Calculator'!A295,'Lorri 401b'!N:N,0),0)</f>
        <v>4694781.6818077154</v>
      </c>
      <c r="S295" s="25">
        <f t="shared" ca="1" si="267"/>
        <v>7509359.7244675923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6404.7404596389215</v>
      </c>
      <c r="K296" s="25">
        <f t="shared" si="264"/>
        <v>16520.094745597391</v>
      </c>
      <c r="L296" s="25"/>
      <c r="N296" s="25">
        <f>'Combined Retirement'!$C$18/12</f>
        <v>33932.660666666663</v>
      </c>
      <c r="O296" s="25">
        <f t="shared" si="265"/>
        <v>11007.82546143035</v>
      </c>
      <c r="P296" s="25">
        <f t="shared" si="266"/>
        <v>22924.835205236312</v>
      </c>
      <c r="Q296" s="25">
        <f t="array" aca="1" ref="Q296" ca="1">INDEX('Isaac 401k'!L:L,MATCH('Retirement Calculator'!A296,'Isaac 401k'!N:N,0),0)</f>
        <v>2819874.0242927391</v>
      </c>
      <c r="R296" s="25">
        <f t="array" aca="1" ref="R296" ca="1">INDEX('Lorri 401b'!L:L,MATCH('Retirement Calculator'!A296,'Lorri 401b'!N:N,0),0)</f>
        <v>4697754.3436748767</v>
      </c>
      <c r="S296" s="25">
        <f t="shared" ca="1" si="267"/>
        <v>7517628.3679676158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6404.7404596389215</v>
      </c>
      <c r="K297" s="25">
        <f t="shared" si="264"/>
        <v>16520.094745597391</v>
      </c>
      <c r="L297" s="25"/>
      <c r="N297" s="25">
        <f>'Combined Retirement'!$C$18/12</f>
        <v>33932.660666666663</v>
      </c>
      <c r="O297" s="25">
        <f t="shared" si="265"/>
        <v>11007.82546143035</v>
      </c>
      <c r="P297" s="25">
        <f t="shared" si="266"/>
        <v>22924.835205236312</v>
      </c>
      <c r="Q297" s="25">
        <f t="array" aca="1" ref="Q297" ca="1">INDEX('Isaac 401k'!L:L,MATCH('Retirement Calculator'!A297,'Isaac 401k'!N:N,0),0)</f>
        <v>2825192.0725157377</v>
      </c>
      <c r="R297" s="25">
        <f t="array" aca="1" ref="R297" ca="1">INDEX('Lorri 401b'!L:L,MATCH('Retirement Calculator'!A297,'Lorri 401b'!N:N,0),0)</f>
        <v>4700739.3916331511</v>
      </c>
      <c r="S297" s="25">
        <f t="shared" ca="1" si="267"/>
        <v>7525931.4641488884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6404.7404596389215</v>
      </c>
      <c r="K298" s="25">
        <f t="shared" si="264"/>
        <v>16520.094745597391</v>
      </c>
      <c r="L298" s="25"/>
      <c r="N298" s="25">
        <f>'Combined Retirement'!$C$18/12</f>
        <v>33932.660666666663</v>
      </c>
      <c r="O298" s="25">
        <f t="shared" si="265"/>
        <v>11007.82546143035</v>
      </c>
      <c r="P298" s="25">
        <f t="shared" si="266"/>
        <v>22924.835205236312</v>
      </c>
      <c r="Q298" s="25">
        <f t="array" aca="1" ref="Q298" ca="1">INDEX('Isaac 401k'!L:L,MATCH('Retirement Calculator'!A298,'Isaac 401k'!N:N,0),0)</f>
        <v>2830532.2792729991</v>
      </c>
      <c r="R298" s="25">
        <f t="array" aca="1" ref="R298" ca="1">INDEX('Lorri 401b'!L:L,MATCH('Retirement Calculator'!A298,'Lorri 401b'!N:N,0),0)</f>
        <v>4703736.877291251</v>
      </c>
      <c r="S298" s="25">
        <f t="shared" ca="1" si="267"/>
        <v>7534269.1565642506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6404.7404596389215</v>
      </c>
      <c r="K299" s="25">
        <f t="shared" si="264"/>
        <v>16520.094745597391</v>
      </c>
      <c r="L299" s="25"/>
      <c r="N299" s="25">
        <f>'Combined Retirement'!$C$18/12</f>
        <v>33932.660666666663</v>
      </c>
      <c r="O299" s="25">
        <f t="shared" si="265"/>
        <v>11007.82546143035</v>
      </c>
      <c r="P299" s="25">
        <f t="shared" si="266"/>
        <v>22924.835205236312</v>
      </c>
      <c r="Q299" s="25">
        <f t="array" aca="1" ref="Q299" ca="1">INDEX('Isaac 401k'!L:L,MATCH('Retirement Calculator'!A299,'Isaac 401k'!N:N,0),0)</f>
        <v>2835894.7368917488</v>
      </c>
      <c r="R299" s="25">
        <f t="array" aca="1" ref="R299" ca="1">INDEX('Lorri 401b'!L:L,MATCH('Retirement Calculator'!A299,'Lorri 401b'!N:N,0),0)</f>
        <v>4706746.8524729265</v>
      </c>
      <c r="S299" s="25">
        <f t="shared" ca="1" si="267"/>
        <v>7542641.5893646758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6404.7404596389215</v>
      </c>
      <c r="K300" s="25">
        <f t="shared" si="264"/>
        <v>16520.094745597391</v>
      </c>
      <c r="L300" s="25"/>
      <c r="N300" s="25">
        <f>'Combined Retirement'!$C$18/12</f>
        <v>33932.660666666663</v>
      </c>
      <c r="O300" s="25">
        <f t="shared" si="265"/>
        <v>11007.82546143035</v>
      </c>
      <c r="P300" s="25">
        <f t="shared" si="266"/>
        <v>22924.835205236312</v>
      </c>
      <c r="Q300" s="25">
        <f t="array" aca="1" ref="Q300" ca="1">INDEX('Isaac 401k'!L:L,MATCH('Retirement Calculator'!A300,'Isaac 401k'!N:N,0),0)</f>
        <v>2841279.53808391</v>
      </c>
      <c r="R300" s="25">
        <f t="array" aca="1" ref="R300" ca="1">INDEX('Lorri 401b'!L:L,MATCH('Retirement Calculator'!A300,'Lorri 401b'!N:N,0),0)</f>
        <v>4709769.3692178596</v>
      </c>
      <c r="S300" s="25">
        <f t="shared" ca="1" si="267"/>
        <v>7551048.9073017696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6404.7404596389215</v>
      </c>
      <c r="K301" s="25">
        <f t="shared" si="264"/>
        <v>16520.094745597391</v>
      </c>
      <c r="L301" s="25"/>
      <c r="N301" s="25">
        <f>'Combined Retirement'!$C$18/12</f>
        <v>33932.660666666663</v>
      </c>
      <c r="O301" s="25">
        <f t="shared" si="265"/>
        <v>11007.82546143035</v>
      </c>
      <c r="P301" s="25">
        <f t="shared" si="266"/>
        <v>22924.835205236312</v>
      </c>
      <c r="Q301" s="25">
        <f t="array" aca="1" ref="Q301" ca="1">INDEX('Isaac 401k'!L:L,MATCH('Retirement Calculator'!A301,'Isaac 401k'!N:N,0),0)</f>
        <v>2846686.7759477054</v>
      </c>
      <c r="R301" s="25">
        <f t="array" aca="1" ref="R301" ca="1">INDEX('Lorri 401b'!L:L,MATCH('Retirement Calculator'!A301,'Lorri 401b'!N:N,0),0)</f>
        <v>4712804.4797825627</v>
      </c>
      <c r="S301" s="25">
        <f t="shared" ca="1" si="267"/>
        <v>7559491.2557302676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6404.7404596389215</v>
      </c>
      <c r="K302" s="25">
        <f t="shared" si="264"/>
        <v>16520.094745597391</v>
      </c>
      <c r="L302" s="25"/>
      <c r="N302" s="25">
        <f>'Combined Retirement'!$C$18/12</f>
        <v>33932.660666666663</v>
      </c>
      <c r="O302" s="25">
        <f t="shared" si="265"/>
        <v>11007.82546143035</v>
      </c>
      <c r="P302" s="25">
        <f t="shared" si="266"/>
        <v>22924.835205236312</v>
      </c>
      <c r="Q302" s="25">
        <f t="array" aca="1" ref="Q302" ca="1">INDEX('Isaac 401k'!L:L,MATCH('Retirement Calculator'!A302,'Isaac 401k'!N:N,0),0)</f>
        <v>2852116.5439692666</v>
      </c>
      <c r="R302" s="25">
        <f t="array" aca="1" ref="R302" ca="1">INDEX('Lorri 401b'!L:L,MATCH('Retirement Calculator'!A302,'Lorri 401b'!N:N,0),0)</f>
        <v>4715852.2366412859</v>
      </c>
      <c r="S302" s="25">
        <f t="shared" ca="1" si="267"/>
        <v>7567968.7806105521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6404.7404596389215</v>
      </c>
      <c r="K303" s="25">
        <f t="shared" si="264"/>
        <v>16520.094745597391</v>
      </c>
      <c r="L303" s="25"/>
      <c r="N303" s="25">
        <f>'Combined Retirement'!$C$18/12</f>
        <v>33932.660666666663</v>
      </c>
      <c r="O303" s="25">
        <f t="shared" si="265"/>
        <v>11007.82546143035</v>
      </c>
      <c r="P303" s="25">
        <f t="shared" si="266"/>
        <v>22924.835205236312</v>
      </c>
      <c r="Q303" s="25">
        <f t="array" aca="1" ref="Q303" ca="1">INDEX('Isaac 401k'!L:L,MATCH('Retirement Calculator'!A303,'Isaac 401k'!N:N,0),0)</f>
        <v>2857568.9360242509</v>
      </c>
      <c r="R303" s="25">
        <f t="array" aca="1" ref="R303" ca="1">INDEX('Lorri 401b'!L:L,MATCH('Retirement Calculator'!A303,'Lorri 401b'!N:N,0),0)</f>
        <v>4718912.6924869204</v>
      </c>
      <c r="S303" s="25">
        <f t="shared" ca="1" si="267"/>
        <v>7576481.6285111718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6404.7404596389215</v>
      </c>
      <c r="K304" s="25">
        <f t="shared" si="264"/>
        <v>16520.094745597391</v>
      </c>
      <c r="L304" s="25"/>
      <c r="N304" s="25">
        <f>'Combined Retirement'!$C$18/12</f>
        <v>33932.660666666663</v>
      </c>
      <c r="O304" s="25">
        <f t="shared" si="265"/>
        <v>11007.82546143035</v>
      </c>
      <c r="P304" s="25">
        <f t="shared" si="266"/>
        <v>22924.835205236312</v>
      </c>
      <c r="Q304" s="25">
        <f t="array" aca="1" ref="Q304" ca="1">INDEX('Isaac 401k'!L:L,MATCH('Retirement Calculator'!A304,'Isaac 401k'!N:N,0),0)</f>
        <v>2863044.0463794642</v>
      </c>
      <c r="R304" s="25">
        <f t="array" aca="1" ref="R304" ca="1">INDEX('Lorri 401b'!L:L,MATCH('Retirement Calculator'!A304,'Lorri 401b'!N:N,0),0)</f>
        <v>4721985.9002319118</v>
      </c>
      <c r="S304" s="25">
        <f t="shared" ca="1" si="267"/>
        <v>7585029.9466113765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6404.7404596389215</v>
      </c>
      <c r="K305" s="25">
        <f t="shared" si="264"/>
        <v>16520.094745597391</v>
      </c>
      <c r="L305" s="25"/>
      <c r="N305" s="25">
        <f>'Combined Retirement'!$C$18/12</f>
        <v>33932.660666666663</v>
      </c>
      <c r="O305" s="25">
        <f t="shared" si="265"/>
        <v>11007.82546143035</v>
      </c>
      <c r="P305" s="25">
        <f t="shared" si="266"/>
        <v>22924.835205236312</v>
      </c>
      <c r="Q305" s="25">
        <f t="array" aca="1" ref="Q305" ca="1">INDEX('Isaac 401k'!L:L,MATCH('Retirement Calculator'!A305,'Isaac 401k'!N:N,0),0)</f>
        <v>2868541.969694491</v>
      </c>
      <c r="R305" s="25">
        <f t="array" aca="1" ref="R305" ca="1">INDEX('Lorri 401b'!L:L,MATCH('Retirement Calculator'!A305,'Lorri 401b'!N:N,0),0)</f>
        <v>4725071.9130091732</v>
      </c>
      <c r="S305" s="25">
        <f t="shared" ca="1" si="267"/>
        <v>7593613.8827036638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6404.7404596389215</v>
      </c>
      <c r="K306" s="25">
        <f t="shared" si="264"/>
        <v>16520.094745597391</v>
      </c>
      <c r="L306" s="25"/>
      <c r="N306" s="25">
        <f>'Combined Retirement'!$C$18/12</f>
        <v>33932.660666666663</v>
      </c>
      <c r="O306" s="25">
        <f t="shared" si="265"/>
        <v>11007.82546143035</v>
      </c>
      <c r="P306" s="25">
        <f t="shared" si="266"/>
        <v>22924.835205236312</v>
      </c>
      <c r="Q306" s="25">
        <f t="array" aca="1" ref="Q306" ca="1">INDEX('Isaac 401k'!L:L,MATCH('Retirement Calculator'!A306,'Isaac 401k'!N:N,0),0)</f>
        <v>2874062.8010233305</v>
      </c>
      <c r="R306" s="25">
        <f t="array" aca="1" ref="R306" ca="1">INDEX('Lorri 401b'!L:L,MATCH('Retirement Calculator'!A306,'Lorri 401b'!N:N,0),0)</f>
        <v>4728170.7841730071</v>
      </c>
      <c r="S306" s="25">
        <f t="shared" ca="1" si="267"/>
        <v>7602233.5851963377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6404.7404596389215</v>
      </c>
      <c r="K307" s="25">
        <f t="shared" si="264"/>
        <v>16520.094745597391</v>
      </c>
      <c r="L307" s="25"/>
      <c r="N307" s="25">
        <f>'Combined Retirement'!$C$18/12</f>
        <v>33932.660666666663</v>
      </c>
      <c r="O307" s="25">
        <f t="shared" si="265"/>
        <v>11007.82546143035</v>
      </c>
      <c r="P307" s="25">
        <f t="shared" si="266"/>
        <v>22924.835205236312</v>
      </c>
      <c r="Q307" s="25">
        <f t="array" aca="1" ref="Q307" ca="1">INDEX('Isaac 401k'!L:L,MATCH('Retirement Calculator'!A307,'Isaac 401k'!N:N,0),0)</f>
        <v>2879606.63581604</v>
      </c>
      <c r="R307" s="25">
        <f t="array" aca="1" ref="R307" ca="1">INDEX('Lorri 401b'!L:L,MATCH('Retirement Calculator'!A307,'Lorri 401b'!N:N,0),0)</f>
        <v>4731282.5673000235</v>
      </c>
      <c r="S307" s="25">
        <f t="shared" ca="1" si="267"/>
        <v>7610889.203116063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6404.7404596389215</v>
      </c>
      <c r="K308" s="25">
        <f t="shared" si="264"/>
        <v>16520.094745597391</v>
      </c>
      <c r="L308" s="25"/>
      <c r="N308" s="25">
        <f>'Combined Retirement'!$C$18/12</f>
        <v>33932.660666666663</v>
      </c>
      <c r="O308" s="25">
        <f t="shared" si="265"/>
        <v>11007.82546143035</v>
      </c>
      <c r="P308" s="25">
        <f t="shared" si="266"/>
        <v>22924.835205236312</v>
      </c>
      <c r="Q308" s="25">
        <f t="array" aca="1" ref="Q308" ca="1">INDEX('Isaac 401k'!L:L,MATCH('Retirement Calculator'!A308,'Isaac 401k'!N:N,0),0)</f>
        <v>2885173.5699203857</v>
      </c>
      <c r="R308" s="25">
        <f t="array" aca="1" ref="R308" ca="1">INDEX('Lorri 401b'!L:L,MATCH('Retirement Calculator'!A308,'Lorri 401b'!N:N,0),0)</f>
        <v>4734407.3161900695</v>
      </c>
      <c r="S308" s="25">
        <f t="shared" ca="1" si="267"/>
        <v>7619580.8861104548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6404.7404596389215</v>
      </c>
      <c r="K309" s="25">
        <f t="shared" si="264"/>
        <v>16520.094745597391</v>
      </c>
      <c r="L309" s="25"/>
      <c r="N309" s="25">
        <f>'Combined Retirement'!$C$18/12</f>
        <v>33932.660666666663</v>
      </c>
      <c r="O309" s="25">
        <f t="shared" si="265"/>
        <v>11007.82546143035</v>
      </c>
      <c r="P309" s="25">
        <f t="shared" si="266"/>
        <v>22924.835205236312</v>
      </c>
      <c r="Q309" s="25">
        <f t="array" aca="1" ref="Q309" ca="1">INDEX('Isaac 401k'!L:L,MATCH('Retirement Calculator'!A309,'Isaac 401k'!N:N,0),0)</f>
        <v>2890763.6995834997</v>
      </c>
      <c r="R309" s="25">
        <f t="array" aca="1" ref="R309" ca="1">INDEX('Lorri 401b'!L:L,MATCH('Retirement Calculator'!A309,'Lorri 401b'!N:N,0),0)</f>
        <v>4737545.084867157</v>
      </c>
      <c r="S309" s="25">
        <f t="shared" ca="1" si="267"/>
        <v>7628308.7844506567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6404.7404596389215</v>
      </c>
      <c r="K310" s="25">
        <f t="shared" si="264"/>
        <v>16520.094745597391</v>
      </c>
      <c r="L310" s="25"/>
      <c r="N310" s="25">
        <f>'Combined Retirement'!$C$18/12</f>
        <v>33932.660666666663</v>
      </c>
      <c r="O310" s="25">
        <f t="shared" si="265"/>
        <v>11007.82546143035</v>
      </c>
      <c r="P310" s="25">
        <f t="shared" si="266"/>
        <v>22924.835205236312</v>
      </c>
      <c r="Q310" s="25">
        <f t="array" aca="1" ref="Q310" ca="1">INDEX('Isaac 401k'!L:L,MATCH('Retirement Calculator'!A310,'Isaac 401k'!N:N,0),0)</f>
        <v>2896377.1214535432</v>
      </c>
      <c r="R310" s="25">
        <f t="array" aca="1" ref="R310" ca="1">INDEX('Lorri 401b'!L:L,MATCH('Retirement Calculator'!A310,'Lorri 401b'!N:N,0),0)</f>
        <v>4740695.9275803994</v>
      </c>
      <c r="S310" s="25">
        <f t="shared" ca="1" si="267"/>
        <v>7637073.0490339426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6404.7404596389215</v>
      </c>
      <c r="K311" s="25">
        <f t="shared" si="264"/>
        <v>16520.094745597391</v>
      </c>
      <c r="L311" s="25"/>
      <c r="N311" s="25">
        <f>'Combined Retirement'!$C$18/12</f>
        <v>33932.660666666663</v>
      </c>
      <c r="O311" s="25">
        <f t="shared" si="265"/>
        <v>11007.82546143035</v>
      </c>
      <c r="P311" s="25">
        <f t="shared" si="266"/>
        <v>22924.835205236312</v>
      </c>
      <c r="Q311" s="25">
        <f t="array" aca="1" ref="Q311" ca="1">INDEX('Isaac 401k'!L:L,MATCH('Retirement Calculator'!A311,'Isaac 401k'!N:N,0),0)</f>
        <v>2902013.9325813786</v>
      </c>
      <c r="R311" s="25">
        <f t="array" aca="1" ref="R311" ca="1">INDEX('Lorri 401b'!L:L,MATCH('Retirement Calculator'!A311,'Lorri 401b'!N:N,0),0)</f>
        <v>4743859.8988049468</v>
      </c>
      <c r="S311" s="25">
        <f t="shared" ca="1" si="267"/>
        <v>7645873.8313863259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6404.7404596389215</v>
      </c>
      <c r="K312" s="25">
        <f t="shared" si="264"/>
        <v>16520.094745597391</v>
      </c>
      <c r="L312" s="25"/>
      <c r="N312" s="25">
        <f>'Combined Retirement'!$C$18/12</f>
        <v>33932.660666666663</v>
      </c>
      <c r="O312" s="25">
        <f t="shared" si="265"/>
        <v>11007.82546143035</v>
      </c>
      <c r="P312" s="25">
        <f t="shared" si="266"/>
        <v>22924.835205236312</v>
      </c>
      <c r="Q312" s="25">
        <f t="array" aca="1" ref="Q312" ca="1">INDEX('Isaac 401k'!L:L,MATCH('Retirement Calculator'!A312,'Isaac 401k'!N:N,0),0)</f>
        <v>2907674.2304222467</v>
      </c>
      <c r="R312" s="25">
        <f t="array" aca="1" ref="R312" ca="1">INDEX('Lorri 401b'!L:L,MATCH('Retirement Calculator'!A312,'Lorri 401b'!N:N,0),0)</f>
        <v>4747037.0532429293</v>
      </c>
      <c r="S312" s="25">
        <f t="shared" ca="1" si="267"/>
        <v>7654711.2836651765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6404.7404596389215</v>
      </c>
      <c r="K313" s="25">
        <f t="shared" si="264"/>
        <v>16520.094745597391</v>
      </c>
      <c r="L313" s="25"/>
      <c r="N313" s="25">
        <f>'Combined Retirement'!$C$18/12</f>
        <v>33932.660666666663</v>
      </c>
      <c r="O313" s="25">
        <f t="shared" si="265"/>
        <v>11007.82546143035</v>
      </c>
      <c r="P313" s="25">
        <f t="shared" si="266"/>
        <v>22924.835205236312</v>
      </c>
      <c r="Q313" s="25">
        <f t="array" aca="1" ref="Q313" ca="1">INDEX('Isaac 401k'!L:L,MATCH('Retirement Calculator'!A313,'Isaac 401k'!N:N,0),0)</f>
        <v>2913358.112837452</v>
      </c>
      <c r="R313" s="25">
        <f t="array" aca="1" ref="R313" ca="1">INDEX('Lorri 401b'!L:L,MATCH('Retirement Calculator'!A313,'Lorri 401b'!N:N,0),0)</f>
        <v>4750227.4458244033</v>
      </c>
      <c r="S313" s="25">
        <f t="shared" ca="1" si="267"/>
        <v>7663585.5586618558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6404.7404596389215</v>
      </c>
      <c r="K314" s="25">
        <f t="shared" si="264"/>
        <v>16520.094745597391</v>
      </c>
      <c r="L314" s="25"/>
      <c r="N314" s="25">
        <f>'Combined Retirement'!$C$18/12</f>
        <v>33932.660666666663</v>
      </c>
      <c r="O314" s="25">
        <f t="shared" si="265"/>
        <v>11007.82546143035</v>
      </c>
      <c r="P314" s="25">
        <f t="shared" si="266"/>
        <v>22924.835205236312</v>
      </c>
      <c r="Q314" s="25">
        <f t="array" aca="1" ref="Q314" ca="1">INDEX('Isaac 401k'!L:L,MATCH('Retirement Calculator'!A314,'Isaac 401k'!N:N,0),0)</f>
        <v>2919065.6780960537</v>
      </c>
      <c r="R314" s="25">
        <f t="array" aca="1" ref="R314" ca="1">INDEX('Lorri 401b'!L:L,MATCH('Retirement Calculator'!A314,'Lorri 401b'!N:N,0),0)</f>
        <v>4753431.1317083007</v>
      </c>
      <c r="S314" s="25">
        <f t="shared" ca="1" si="267"/>
        <v>7672496.8098043539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6404.7404596389215</v>
      </c>
      <c r="K315" s="25">
        <f t="shared" si="264"/>
        <v>16520.094745597391</v>
      </c>
      <c r="L315" s="25"/>
      <c r="N315" s="25">
        <f>'Combined Retirement'!$C$18/12</f>
        <v>33932.660666666663</v>
      </c>
      <c r="O315" s="25">
        <f t="shared" si="265"/>
        <v>11007.82546143035</v>
      </c>
      <c r="P315" s="25">
        <f t="shared" si="266"/>
        <v>22924.835205236312</v>
      </c>
      <c r="Q315" s="25">
        <f t="array" aca="1" ref="Q315" ca="1">INDEX('Isaac 401k'!L:L,MATCH('Retirement Calculator'!A315,'Isaac 401k'!N:N,0),0)</f>
        <v>2924797.0248765661</v>
      </c>
      <c r="R315" s="25">
        <f t="array" aca="1" ref="R315" ca="1">INDEX('Lorri 401b'!L:L,MATCH('Retirement Calculator'!A315,'Lorri 401b'!N:N,0),0)</f>
        <v>4756648.1662833812</v>
      </c>
      <c r="S315" s="25">
        <f t="shared" ca="1" si="267"/>
        <v>7681445.1911599468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6404.7404596389215</v>
      </c>
      <c r="K316" s="25">
        <f t="shared" si="264"/>
        <v>16520.094745597391</v>
      </c>
      <c r="L316" s="25"/>
      <c r="N316" s="25">
        <f>'Combined Retirement'!$C$18/12</f>
        <v>33932.660666666663</v>
      </c>
      <c r="O316" s="25">
        <f t="shared" si="265"/>
        <v>11007.82546143035</v>
      </c>
      <c r="P316" s="25">
        <f t="shared" si="266"/>
        <v>22924.835205236312</v>
      </c>
      <c r="Q316" s="25">
        <f t="array" aca="1" ref="Q316" ca="1">INDEX('Isaac 401k'!L:L,MATCH('Retirement Calculator'!A316,'Isaac 401k'!N:N,0),0)</f>
        <v>2930552.2522686641</v>
      </c>
      <c r="R316" s="25">
        <f t="array" aca="1" ref="R316" ca="1">INDEX('Lorri 401b'!L:L,MATCH('Retirement Calculator'!A316,'Lorri 401b'!N:N,0),0)</f>
        <v>4759878.605169191</v>
      </c>
      <c r="S316" s="25">
        <f t="shared" ca="1" si="267"/>
        <v>7690430.8574378546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6404.7404596389215</v>
      </c>
      <c r="K317" s="25">
        <f t="shared" si="264"/>
        <v>16520.094745597391</v>
      </c>
      <c r="L317" s="25"/>
      <c r="N317" s="25">
        <f>'Combined Retirement'!$C$18/12</f>
        <v>33932.660666666663</v>
      </c>
      <c r="O317" s="25">
        <f t="shared" si="265"/>
        <v>11007.82546143035</v>
      </c>
      <c r="P317" s="25">
        <f t="shared" si="266"/>
        <v>22924.835205236312</v>
      </c>
      <c r="Q317" s="25">
        <f t="array" aca="1" ref="Q317" ca="1">INDEX('Isaac 401k'!L:L,MATCH('Retirement Calculator'!A317,'Isaac 401k'!N:N,0),0)</f>
        <v>2936331.459774896</v>
      </c>
      <c r="R317" s="25">
        <f t="array" aca="1" ref="R317" ca="1">INDEX('Lorri 401b'!L:L,MATCH('Retirement Calculator'!A317,'Lorri 401b'!N:N,0),0)</f>
        <v>4763122.5042170249</v>
      </c>
      <c r="S317" s="25">
        <f t="shared" ca="1" si="267"/>
        <v>7699453.9639919214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6404.7404596389215</v>
      </c>
      <c r="K318" s="25">
        <f t="shared" si="264"/>
        <v>16520.094745597391</v>
      </c>
      <c r="L318" s="25"/>
      <c r="N318" s="25">
        <f>'Combined Retirement'!$C$18/12</f>
        <v>33932.660666666663</v>
      </c>
      <c r="O318" s="25">
        <f t="shared" si="265"/>
        <v>11007.82546143035</v>
      </c>
      <c r="P318" s="25">
        <f t="shared" si="266"/>
        <v>22924.835205236312</v>
      </c>
      <c r="Q318" s="25">
        <f t="array" aca="1" ref="Q318" ca="1">INDEX('Isaac 401k'!L:L,MATCH('Retirement Calculator'!A318,'Isaac 401k'!N:N,0),0)</f>
        <v>2942134.7473124037</v>
      </c>
      <c r="R318" s="25">
        <f t="array" aca="1" ref="R318" ca="1">INDEX('Lorri 401b'!L:L,MATCH('Retirement Calculator'!A318,'Lorri 401b'!N:N,0),0)</f>
        <v>4766379.9195108917</v>
      </c>
      <c r="S318" s="25">
        <f t="shared" ca="1" si="267"/>
        <v>7708514.6668232959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6404.7404596389215</v>
      </c>
      <c r="K319" s="25">
        <f t="shared" si="264"/>
        <v>16520.094745597391</v>
      </c>
      <c r="L319" s="25"/>
      <c r="N319" s="25">
        <f>'Combined Retirement'!$C$18/12</f>
        <v>33932.660666666663</v>
      </c>
      <c r="O319" s="25">
        <f t="shared" si="265"/>
        <v>11007.82546143035</v>
      </c>
      <c r="P319" s="25">
        <f t="shared" si="266"/>
        <v>22924.835205236312</v>
      </c>
      <c r="Q319" s="25">
        <f t="array" aca="1" ref="Q319" ca="1">INDEX('Isaac 401k'!L:L,MATCH('Retirement Calculator'!A319,'Isaac 401k'!N:N,0),0)</f>
        <v>2947962.2152146511</v>
      </c>
      <c r="R319" s="25">
        <f t="array" aca="1" ref="R319" ca="1">INDEX('Lorri 401b'!L:L,MATCH('Retirement Calculator'!A319,'Lorri 401b'!N:N,0),0)</f>
        <v>4769650.907368483</v>
      </c>
      <c r="S319" s="25">
        <f t="shared" ca="1" si="267"/>
        <v>7717613.1225831341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6404.7404596389215</v>
      </c>
      <c r="K320" s="25">
        <f t="shared" si="264"/>
        <v>16520.094745597391</v>
      </c>
      <c r="L320" s="25"/>
      <c r="N320" s="25">
        <f>'Combined Retirement'!$C$18/12</f>
        <v>33932.660666666663</v>
      </c>
      <c r="O320" s="25">
        <f t="shared" si="265"/>
        <v>11007.82546143035</v>
      </c>
      <c r="P320" s="25">
        <f t="shared" si="266"/>
        <v>22924.835205236312</v>
      </c>
      <c r="Q320" s="25">
        <f t="array" aca="1" ref="Q320" ca="1">INDEX('Isaac 401k'!L:L,MATCH('Retirement Calculator'!A320,'Isaac 401k'!N:N,0),0)</f>
        <v>2953813.9642331577</v>
      </c>
      <c r="R320" s="25">
        <f t="array" aca="1" ref="R320" ca="1">INDEX('Lorri 401b'!L:L,MATCH('Retirement Calculator'!A320,'Lorri 401b'!N:N,0),0)</f>
        <v>4772935.5243421476</v>
      </c>
      <c r="S320" s="25">
        <f t="shared" ca="1" si="267"/>
        <v>7726749.4885753058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6404.7404596389215</v>
      </c>
      <c r="K321" s="25">
        <f t="shared" si="264"/>
        <v>16520.094745597391</v>
      </c>
      <c r="L321" s="25"/>
      <c r="N321" s="25">
        <f>'Combined Retirement'!$C$18/12</f>
        <v>33932.660666666663</v>
      </c>
      <c r="O321" s="25">
        <f t="shared" si="265"/>
        <v>11007.82546143035</v>
      </c>
      <c r="P321" s="25">
        <f t="shared" si="266"/>
        <v>22924.835205236312</v>
      </c>
      <c r="Q321" s="25">
        <f t="array" aca="1" ref="Q321" ca="1">INDEX('Isaac 401k'!L:L,MATCH('Retirement Calculator'!A321,'Isaac 401k'!N:N,0),0)</f>
        <v>2959690.0955392416</v>
      </c>
      <c r="R321" s="25">
        <f t="array" aca="1" ref="R321" ca="1">INDEX('Lorri 401b'!L:L,MATCH('Retirement Calculator'!A321,'Lorri 401b'!N:N,0),0)</f>
        <v>4776233.827219869</v>
      </c>
      <c r="S321" s="25">
        <f t="shared" ca="1" si="267"/>
        <v>7735923.9227591101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6404.7404596389215</v>
      </c>
      <c r="K322" s="25">
        <f t="shared" si="264"/>
        <v>16520.094745597391</v>
      </c>
      <c r="L322" s="25"/>
      <c r="N322" s="25">
        <f>'Combined Retirement'!$C$18/12</f>
        <v>33932.660666666663</v>
      </c>
      <c r="O322" s="25">
        <f t="shared" si="265"/>
        <v>11007.82546143035</v>
      </c>
      <c r="P322" s="25">
        <f t="shared" si="266"/>
        <v>22924.835205236312</v>
      </c>
      <c r="Q322" s="25">
        <f t="array" aca="1" ref="Q322" ca="1">INDEX('Isaac 401k'!L:L,MATCH('Retirement Calculator'!A322,'Isaac 401k'!N:N,0),0)</f>
        <v>2965590.7107257675</v>
      </c>
      <c r="R322" s="25">
        <f t="array" aca="1" ref="R322" ca="1">INDEX('Lorri 401b'!L:L,MATCH('Retirement Calculator'!A322,'Lorri 401b'!N:N,0),0)</f>
        <v>4779545.8730262471</v>
      </c>
      <c r="S322" s="25">
        <f t="shared" ca="1" si="267"/>
        <v>7745136.5837520147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6404.7404596389215</v>
      </c>
      <c r="K323" s="25">
        <f t="shared" si="264"/>
        <v>16520.094745597391</v>
      </c>
      <c r="L323" s="25"/>
      <c r="N323" s="25">
        <f>'Combined Retirement'!$C$18/12</f>
        <v>33932.660666666663</v>
      </c>
      <c r="O323" s="25">
        <f t="shared" si="265"/>
        <v>11007.82546143035</v>
      </c>
      <c r="P323" s="25">
        <f t="shared" si="266"/>
        <v>22924.835205236312</v>
      </c>
      <c r="Q323" s="25">
        <f t="array" aca="1" ref="Q323" ca="1">INDEX('Isaac 401k'!L:L,MATCH('Retirement Calculator'!A323,'Isaac 401k'!N:N,0),0)</f>
        <v>2971515.9118089038</v>
      </c>
      <c r="R323" s="25">
        <f t="array" aca="1" ref="R323" ca="1">INDEX('Lorri 401b'!L:L,MATCH('Retirement Calculator'!A323,'Lorri 401b'!N:N,0),0)</f>
        <v>4782871.7190234857</v>
      </c>
      <c r="S323" s="25">
        <f t="shared" ca="1" si="267"/>
        <v>7754387.630832389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6404.7404596389215</v>
      </c>
      <c r="K324" s="25">
        <f t="shared" si="264"/>
        <v>16520.094745597391</v>
      </c>
      <c r="L324" s="25"/>
      <c r="N324" s="25">
        <f>'Combined Retirement'!$C$18/12</f>
        <v>33932.660666666663</v>
      </c>
      <c r="O324" s="25">
        <f t="shared" si="265"/>
        <v>11007.82546143035</v>
      </c>
      <c r="P324" s="25">
        <f t="shared" si="266"/>
        <v>22924.835205236312</v>
      </c>
      <c r="Q324" s="25">
        <f t="array" aca="1" ref="Q324" ca="1">INDEX('Isaac 401k'!L:L,MATCH('Retirement Calculator'!A324,'Isaac 401k'!N:N,0),0)</f>
        <v>2977465.8012298867</v>
      </c>
      <c r="R324" s="25">
        <f t="array" aca="1" ref="R324" ca="1">INDEX('Lorri 401b'!L:L,MATCH('Retirement Calculator'!A324,'Lorri 401b'!N:N,0),0)</f>
        <v>4786211.4227123791</v>
      </c>
      <c r="S324" s="25">
        <f t="shared" ca="1" si="267"/>
        <v>7763677.2239422658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6404.7404596389215</v>
      </c>
      <c r="K325" s="25">
        <f t="shared" si="264"/>
        <v>16520.094745597391</v>
      </c>
      <c r="L325" s="25"/>
      <c r="N325" s="25">
        <f>'Combined Retirement'!$C$18/12</f>
        <v>33932.660666666663</v>
      </c>
      <c r="O325" s="25">
        <f t="shared" si="265"/>
        <v>11007.82546143035</v>
      </c>
      <c r="P325" s="25">
        <f t="shared" si="266"/>
        <v>22924.835205236312</v>
      </c>
      <c r="Q325" s="25">
        <f t="array" aca="1" ref="Q325" ca="1">INDEX('Isaac 401k'!L:L,MATCH('Retirement Calculator'!A325,'Isaac 401k'!N:N,0),0)</f>
        <v>2983440.4818567904</v>
      </c>
      <c r="R325" s="25">
        <f t="array" aca="1" ref="R325" ca="1">INDEX('Lorri 401b'!L:L,MATCH('Retirement Calculator'!A325,'Lorri 401b'!N:N,0),0)</f>
        <v>4789565.0418333095</v>
      </c>
      <c r="S325" s="25">
        <f t="shared" ca="1" si="267"/>
        <v>7773005.5236900998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6404.7404596389215</v>
      </c>
      <c r="K326" s="25">
        <f t="shared" si="264"/>
        <v>16520.094745597391</v>
      </c>
      <c r="L326" s="25"/>
      <c r="N326" s="25">
        <f>'Combined Retirement'!$C$18/12</f>
        <v>33932.660666666663</v>
      </c>
      <c r="O326" s="25">
        <f t="shared" si="265"/>
        <v>11007.82546143035</v>
      </c>
      <c r="P326" s="25">
        <f t="shared" si="266"/>
        <v>22924.835205236312</v>
      </c>
      <c r="Q326" s="25">
        <f t="array" aca="1" ref="Q326" ca="1">INDEX('Isaac 401k'!L:L,MATCH('Retirement Calculator'!A326,'Isaac 401k'!N:N,0),0)</f>
        <v>2989440.0569863059</v>
      </c>
      <c r="R326" s="25">
        <f t="array" aca="1" ref="R326" ca="1">INDEX('Lorri 401b'!L:L,MATCH('Retirement Calculator'!A326,'Lorri 401b'!N:N,0),0)</f>
        <v>4792932.6343672434</v>
      </c>
      <c r="S326" s="25">
        <f t="shared" ca="1" si="267"/>
        <v>7782372.6913535492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6404.7404596389215</v>
      </c>
      <c r="K327" s="25">
        <f t="shared" si="264"/>
        <v>16520.094745597391</v>
      </c>
      <c r="L327" s="25"/>
      <c r="N327" s="25">
        <f>'Combined Retirement'!$C$18/12</f>
        <v>33932.660666666663</v>
      </c>
      <c r="O327" s="25">
        <f t="shared" si="265"/>
        <v>11007.82546143035</v>
      </c>
      <c r="P327" s="25">
        <f t="shared" si="266"/>
        <v>22924.835205236312</v>
      </c>
      <c r="Q327" s="25">
        <f t="array" aca="1" ref="Q327" ca="1">INDEX('Isaac 401k'!L:L,MATCH('Retirement Calculator'!A327,'Isaac 401k'!N:N,0),0)</f>
        <v>2995464.630345528</v>
      </c>
      <c r="R327" s="25">
        <f t="array" aca="1" ref="R327" ca="1">INDEX('Lorri 401b'!L:L,MATCH('Retirement Calculator'!A327,'Lorri 401b'!N:N,0),0)</f>
        <v>4796314.2585367355</v>
      </c>
      <c r="S327" s="25">
        <f t="shared" ca="1" si="267"/>
        <v>7791778.8888822636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6404.7404596389215</v>
      </c>
      <c r="K328" s="25">
        <f t="shared" si="264"/>
        <v>16520.094745597391</v>
      </c>
      <c r="L328" s="25"/>
      <c r="N328" s="25">
        <f>'Combined Retirement'!$C$18/12</f>
        <v>33932.660666666663</v>
      </c>
      <c r="O328" s="25">
        <f t="shared" si="265"/>
        <v>11007.82546143035</v>
      </c>
      <c r="P328" s="25">
        <f t="shared" si="266"/>
        <v>22924.835205236312</v>
      </c>
      <c r="Q328" s="25">
        <f t="array" aca="1" ref="Q328" ca="1">INDEX('Isaac 401k'!L:L,MATCH('Retirement Calculator'!A328,'Isaac 401k'!N:N,0),0)</f>
        <v>3001514.3060937468</v>
      </c>
      <c r="R328" s="25">
        <f t="array" aca="1" ref="R328" ca="1">INDEX('Lorri 401b'!L:L,MATCH('Retirement Calculator'!A328,'Lorri 401b'!N:N,0),0)</f>
        <v>4799709.9728069343</v>
      </c>
      <c r="S328" s="25">
        <f t="shared" ca="1" si="267"/>
        <v>7801224.2789006811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6404.7404596389215</v>
      </c>
      <c r="K329" s="25">
        <f t="shared" si="264"/>
        <v>16520.094745597391</v>
      </c>
      <c r="L329" s="25"/>
      <c r="N329" s="25">
        <f>'Combined Retirement'!$C$18/12</f>
        <v>33932.660666666663</v>
      </c>
      <c r="O329" s="25">
        <f t="shared" si="265"/>
        <v>11007.82546143035</v>
      </c>
      <c r="P329" s="25">
        <f t="shared" si="266"/>
        <v>22924.835205236312</v>
      </c>
      <c r="Q329" s="25">
        <f t="array" aca="1" ref="Q329" ca="1">INDEX('Isaac 401k'!L:L,MATCH('Retirement Calculator'!A329,'Isaac 401k'!N:N,0),0)</f>
        <v>3007589.1888242499</v>
      </c>
      <c r="R329" s="25">
        <f t="array" aca="1" ref="R329" ca="1">INDEX('Lorri 401b'!L:L,MATCH('Retirement Calculator'!A329,'Lorri 401b'!N:N,0),0)</f>
        <v>4803119.835886592</v>
      </c>
      <c r="S329" s="25">
        <f t="shared" ca="1" si="267"/>
        <v>7810709.0247108415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6404.7404596389215</v>
      </c>
      <c r="K330" s="25">
        <f t="shared" si="264"/>
        <v>16520.094745597391</v>
      </c>
      <c r="L330" s="25"/>
      <c r="N330" s="25">
        <f>'Combined Retirement'!$C$18/12</f>
        <v>33932.660666666663</v>
      </c>
      <c r="O330" s="25">
        <f t="shared" si="265"/>
        <v>11007.82546143035</v>
      </c>
      <c r="P330" s="25">
        <f t="shared" si="266"/>
        <v>22924.835205236312</v>
      </c>
      <c r="Q330" s="25">
        <f t="array" aca="1" ref="Q330" ca="1">INDEX('Isaac 401k'!L:L,MATCH('Retirement Calculator'!A330,'Isaac 401k'!N:N,0),0)</f>
        <v>3013689.38356613</v>
      </c>
      <c r="R330" s="25">
        <f t="array" aca="1" ref="R330" ca="1">INDEX('Lorri 401b'!L:L,MATCH('Retirement Calculator'!A330,'Lorri 401b'!N:N,0),0)</f>
        <v>4806543.9067290816</v>
      </c>
      <c r="S330" s="25">
        <f t="shared" ca="1" si="267"/>
        <v>7820233.2902952116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6404.7404596389215</v>
      </c>
      <c r="K331" s="25">
        <f t="shared" si="264"/>
        <v>16520.094745597391</v>
      </c>
      <c r="L331" s="25"/>
      <c r="N331" s="25">
        <f>'Combined Retirement'!$C$18/12</f>
        <v>33932.660666666663</v>
      </c>
      <c r="O331" s="25">
        <f t="shared" si="265"/>
        <v>11007.82546143035</v>
      </c>
      <c r="P331" s="25">
        <f t="shared" si="266"/>
        <v>22924.835205236312</v>
      </c>
      <c r="Q331" s="25">
        <f t="array" aca="1" ref="Q331" ca="1">INDEX('Isaac 401k'!L:L,MATCH('Retirement Calculator'!A331,'Isaac 401k'!N:N,0),0)</f>
        <v>3019814.9957861011</v>
      </c>
      <c r="R331" s="25">
        <f t="array" aca="1" ref="R331" ca="1">INDEX('Lorri 401b'!L:L,MATCH('Retirement Calculator'!A331,'Lorri 401b'!N:N,0),0)</f>
        <v>4809982.244533415</v>
      </c>
      <c r="S331" s="25">
        <f t="shared" ca="1" si="267"/>
        <v>7829797.2403195165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6404.7404596389215</v>
      </c>
      <c r="K332" s="25">
        <f t="shared" si="264"/>
        <v>16520.094745597391</v>
      </c>
      <c r="L332" s="25"/>
      <c r="N332" s="25">
        <f>'Combined Retirement'!$C$18/12</f>
        <v>33932.660666666663</v>
      </c>
      <c r="O332" s="25">
        <f t="shared" si="265"/>
        <v>11007.82546143035</v>
      </c>
      <c r="P332" s="25">
        <f t="shared" si="266"/>
        <v>22924.835205236312</v>
      </c>
      <c r="Q332" s="25">
        <f t="array" aca="1" ref="Q332" ca="1">INDEX('Isaac 401k'!L:L,MATCH('Retirement Calculator'!A332,'Isaac 401k'!N:N,0),0)</f>
        <v>3025966.1313903225</v>
      </c>
      <c r="R332" s="25">
        <f t="array" aca="1" ref="R332" ca="1">INDEX('Lorri 401b'!L:L,MATCH('Retirement Calculator'!A332,'Lorri 401b'!N:N,0),0)</f>
        <v>4813434.9087452665</v>
      </c>
      <c r="S332" s="25">
        <f t="shared" ca="1" si="267"/>
        <v>7839401.0401355885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6404.7404596389215</v>
      </c>
      <c r="K333" s="25">
        <f t="shared" si="264"/>
        <v>16520.094745597391</v>
      </c>
      <c r="L333" s="25"/>
      <c r="N333" s="25">
        <f>'Combined Retirement'!$C$18/12</f>
        <v>33932.660666666663</v>
      </c>
      <c r="O333" s="25">
        <f t="shared" si="265"/>
        <v>11007.82546143035</v>
      </c>
      <c r="P333" s="25">
        <f t="shared" si="266"/>
        <v>22924.835205236312</v>
      </c>
      <c r="Q333" s="25">
        <f t="array" aca="1" ref="Q333" ca="1">INDEX('Isaac 401k'!L:L,MATCH('Retirement Calculator'!A333,'Isaac 401k'!N:N,0),0)</f>
        <v>3032142.8967262278</v>
      </c>
      <c r="R333" s="25">
        <f t="array" aca="1" ref="R333" ca="1">INDEX('Lorri 401b'!L:L,MATCH('Retirement Calculator'!A333,'Lorri 401b'!N:N,0),0)</f>
        <v>4816901.9590580007</v>
      </c>
      <c r="S333" s="25">
        <f t="shared" ca="1" si="267"/>
        <v>7849044.8557842281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6404.7404596389215</v>
      </c>
      <c r="K334" s="25">
        <f t="shared" si="264"/>
        <v>16520.094745597391</v>
      </c>
      <c r="L334" s="25"/>
      <c r="N334" s="25">
        <f>'Combined Retirement'!$C$18/12</f>
        <v>33932.660666666663</v>
      </c>
      <c r="O334" s="25">
        <f t="shared" si="265"/>
        <v>11007.82546143035</v>
      </c>
      <c r="P334" s="25">
        <f t="shared" si="266"/>
        <v>22924.835205236312</v>
      </c>
      <c r="Q334" s="25">
        <f t="array" aca="1" ref="Q334" ca="1">INDEX('Isaac 401k'!L:L,MATCH('Retirement Calculator'!A334,'Isaac 401k'!N:N,0),0)</f>
        <v>3038345.3985843663</v>
      </c>
      <c r="R334" s="25">
        <f t="array" aca="1" ref="R334" ca="1">INDEX('Lorri 401b'!L:L,MATCH('Retirement Calculator'!A334,'Lorri 401b'!N:N,0),0)</f>
        <v>4820383.4554137047</v>
      </c>
      <c r="S334" s="25">
        <f t="shared" ca="1" si="267"/>
        <v>7858728.8539980706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6404.7404596389215</v>
      </c>
      <c r="K335" s="25">
        <f t="shared" si="264"/>
        <v>16520.094745597391</v>
      </c>
      <c r="L335" s="25"/>
      <c r="N335" s="25">
        <f>'Combined Retirement'!$C$18/12</f>
        <v>33932.660666666663</v>
      </c>
      <c r="O335" s="25">
        <f t="shared" si="265"/>
        <v>11007.82546143035</v>
      </c>
      <c r="P335" s="25">
        <f t="shared" si="266"/>
        <v>22924.835205236312</v>
      </c>
      <c r="Q335" s="25">
        <f t="array" aca="1" ref="Q335" ca="1">INDEX('Isaac 401k'!L:L,MATCH('Retirement Calculator'!A335,'Isaac 401k'!N:N,0),0)</f>
        <v>3044573.7442002469</v>
      </c>
      <c r="R335" s="25">
        <f t="array" aca="1" ref="R335" ca="1">INDEX('Lorri 401b'!L:L,MATCH('Retirement Calculator'!A335,'Lorri 401b'!N:N,0),0)</f>
        <v>4823879.4580042241</v>
      </c>
      <c r="S335" s="25">
        <f t="shared" ca="1" si="267"/>
        <v>7868453.2022044715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6404.7404596389215</v>
      </c>
      <c r="K336" s="25">
        <f t="shared" si="264"/>
        <v>16520.094745597391</v>
      </c>
      <c r="L336" s="25"/>
      <c r="N336" s="25">
        <f>'Combined Retirement'!$C$18/12</f>
        <v>33932.660666666663</v>
      </c>
      <c r="O336" s="25">
        <f t="shared" si="265"/>
        <v>11007.82546143035</v>
      </c>
      <c r="P336" s="25">
        <f t="shared" si="266"/>
        <v>22924.835205236312</v>
      </c>
      <c r="Q336" s="25">
        <f t="array" aca="1" ref="Q336" ca="1">INDEX('Isaac 401k'!L:L,MATCH('Retirement Calculator'!A336,'Isaac 401k'!N:N,0),0)</f>
        <v>3050828.0412561935</v>
      </c>
      <c r="R336" s="25">
        <f t="array" aca="1" ref="R336" ca="1">INDEX('Lorri 401b'!L:L,MATCH('Retirement Calculator'!A336,'Lorri 401b'!N:N,0),0)</f>
        <v>4827390.0272722039</v>
      </c>
      <c r="S336" s="25">
        <f t="shared" ca="1" si="267"/>
        <v>7878218.068528397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6404.7404596389215</v>
      </c>
      <c r="K337" s="25">
        <f t="shared" si="264"/>
        <v>16520.094745597391</v>
      </c>
      <c r="L337" s="25"/>
      <c r="N337" s="25">
        <f>'Combined Retirement'!$C$18/12</f>
        <v>33932.660666666663</v>
      </c>
      <c r="O337" s="25">
        <f t="shared" si="265"/>
        <v>11007.82546143035</v>
      </c>
      <c r="P337" s="25">
        <f t="shared" si="266"/>
        <v>22924.835205236312</v>
      </c>
      <c r="Q337" s="25">
        <f t="array" aca="1" ref="Q337" ca="1">INDEX('Isaac 401k'!L:L,MATCH('Retirement Calculator'!A337,'Isaac 401k'!N:N,0),0)</f>
        <v>3057108.3978832066</v>
      </c>
      <c r="R337" s="25">
        <f t="array" aca="1" ref="R337" ca="1">INDEX('Lorri 401b'!L:L,MATCH('Retirement Calculator'!A337,'Lorri 401b'!N:N,0),0)</f>
        <v>4830915.2239121338</v>
      </c>
      <c r="S337" s="25">
        <f t="shared" ca="1" si="267"/>
        <v>7888023.6217953404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6404.7404596389215</v>
      </c>
      <c r="K338" s="25">
        <f t="shared" si="264"/>
        <v>16520.094745597391</v>
      </c>
      <c r="L338" s="25"/>
      <c r="N338" s="25">
        <f>'Combined Retirement'!$C$18/12</f>
        <v>33932.660666666663</v>
      </c>
      <c r="O338" s="25">
        <f t="shared" si="265"/>
        <v>11007.82546143035</v>
      </c>
      <c r="P338" s="25">
        <f t="shared" si="266"/>
        <v>22924.835205236312</v>
      </c>
      <c r="Q338" s="25">
        <f t="array" aca="1" ref="Q338" ca="1">INDEX('Isaac 401k'!L:L,MATCH('Retirement Calculator'!A338,'Isaac 401k'!N:N,0),0)</f>
        <v>3063414.9226628323</v>
      </c>
      <c r="R338" s="25">
        <f t="array" aca="1" ref="R338" ca="1">INDEX('Lorri 401b'!L:L,MATCH('Retirement Calculator'!A338,'Lorri 401b'!N:N,0),0)</f>
        <v>4834455.1088713966</v>
      </c>
      <c r="S338" s="25">
        <f t="shared" ca="1" si="267"/>
        <v>7897870.0315342285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6404.7404596389215</v>
      </c>
      <c r="K339" s="25">
        <f t="shared" si="264"/>
        <v>16520.094745597391</v>
      </c>
      <c r="L339" s="25"/>
      <c r="N339" s="25">
        <f>'Combined Retirement'!$C$18/12</f>
        <v>33932.660666666663</v>
      </c>
      <c r="O339" s="25">
        <f t="shared" si="265"/>
        <v>11007.82546143035</v>
      </c>
      <c r="P339" s="25">
        <f t="shared" si="266"/>
        <v>22924.835205236312</v>
      </c>
      <c r="Q339" s="25">
        <f t="array" aca="1" ref="Q339" ca="1">INDEX('Isaac 401k'!L:L,MATCH('Retirement Calculator'!A339,'Isaac 401k'!N:N,0),0)</f>
        <v>3069747.7246290399</v>
      </c>
      <c r="R339" s="25">
        <f t="array" aca="1" ref="R339" ca="1">INDEX('Lorri 401b'!L:L,MATCH('Retirement Calculator'!A339,'Lorri 401b'!N:N,0),0)</f>
        <v>4838009.7433513226</v>
      </c>
      <c r="S339" s="25">
        <f t="shared" ca="1" si="267"/>
        <v>7907757.4679803625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6404.7404596389215</v>
      </c>
      <c r="K340" s="25">
        <f t="shared" si="264"/>
        <v>16520.094745597391</v>
      </c>
      <c r="L340" s="25"/>
      <c r="N340" s="25">
        <f>'Combined Retirement'!$C$18/12</f>
        <v>33932.660666666663</v>
      </c>
      <c r="O340" s="25">
        <f t="shared" si="265"/>
        <v>11007.82546143035</v>
      </c>
      <c r="P340" s="25">
        <f t="shared" si="266"/>
        <v>22924.835205236312</v>
      </c>
      <c r="Q340" s="25">
        <f t="array" aca="1" ref="Q340" ca="1">INDEX('Isaac 401k'!L:L,MATCH('Retirement Calculator'!A340,'Isaac 401k'!N:N,0),0)</f>
        <v>3076106.9132701065</v>
      </c>
      <c r="R340" s="25">
        <f t="array" aca="1" ref="R340" ca="1">INDEX('Lorri 401b'!L:L,MATCH('Retirement Calculator'!A340,'Lorri 401b'!N:N,0),0)</f>
        <v>4841579.1888082484</v>
      </c>
      <c r="S340" s="25">
        <f t="shared" ca="1" si="267"/>
        <v>7917686.1020783549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6404.7404596389215</v>
      </c>
      <c r="K341" s="25">
        <f t="shared" si="264"/>
        <v>16520.094745597391</v>
      </c>
      <c r="L341" s="25"/>
      <c r="N341" s="25">
        <f>'Combined Retirement'!$C$18/12</f>
        <v>33932.660666666663</v>
      </c>
      <c r="O341" s="25">
        <f t="shared" si="265"/>
        <v>11007.82546143035</v>
      </c>
      <c r="P341" s="25">
        <f t="shared" si="266"/>
        <v>22924.835205236312</v>
      </c>
      <c r="Q341" s="25">
        <f t="array" aca="1" ref="Q341" ca="1">INDEX('Isaac 401k'!L:L,MATCH('Retirement Calculator'!A341,'Isaac 401k'!N:N,0),0)</f>
        <v>3082492.5985305109</v>
      </c>
      <c r="R341" s="25">
        <f t="array" aca="1" ref="R341" ca="1">INDEX('Lorri 401b'!L:L,MATCH('Retirement Calculator'!A341,'Lorri 401b'!N:N,0),0)</f>
        <v>4845163.5069545787</v>
      </c>
      <c r="S341" s="25">
        <f t="shared" ca="1" si="267"/>
        <v>7927656.1054850891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6404.7404596389215</v>
      </c>
      <c r="K342" s="25">
        <f t="shared" si="264"/>
        <v>16520.094745597391</v>
      </c>
      <c r="L342" s="25"/>
      <c r="N342" s="25">
        <f>'Combined Retirement'!$C$18/12</f>
        <v>33932.660666666663</v>
      </c>
      <c r="O342" s="25">
        <f t="shared" si="265"/>
        <v>11007.82546143035</v>
      </c>
      <c r="P342" s="25">
        <f t="shared" si="266"/>
        <v>22924.835205236312</v>
      </c>
      <c r="Q342" s="25">
        <f t="array" aca="1" ref="Q342" ca="1">INDEX('Isaac 401k'!L:L,MATCH('Retirement Calculator'!A342,'Isaac 401k'!N:N,0),0)</f>
        <v>3088904.8908128338</v>
      </c>
      <c r="R342" s="25">
        <f t="array" aca="1" ref="R342" ca="1">INDEX('Lorri 401b'!L:L,MATCH('Retirement Calculator'!A342,'Lorri 401b'!N:N,0),0)</f>
        <v>4848762.7597598517</v>
      </c>
      <c r="S342" s="25">
        <f t="shared" ca="1" si="267"/>
        <v>7937667.6505726855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6404.7404596389215</v>
      </c>
      <c r="K343" s="25">
        <f t="shared" si="264"/>
        <v>16520.094745597391</v>
      </c>
      <c r="L343" s="25"/>
      <c r="N343" s="25">
        <f>'Combined Retirement'!$C$18/12</f>
        <v>33932.660666666663</v>
      </c>
      <c r="O343" s="25">
        <f t="shared" si="265"/>
        <v>11007.82546143035</v>
      </c>
      <c r="P343" s="25">
        <f t="shared" si="266"/>
        <v>22924.835205236312</v>
      </c>
      <c r="Q343" s="25">
        <f t="array" aca="1" ref="Q343" ca="1">INDEX('Isaac 401k'!L:L,MATCH('Retirement Calculator'!A343,'Isaac 401k'!N:N,0),0)</f>
        <v>3095343.9009796665</v>
      </c>
      <c r="R343" s="25">
        <f t="array" aca="1" ref="R343" ca="1">INDEX('Lorri 401b'!L:L,MATCH('Retirement Calculator'!A343,'Lorri 401b'!N:N,0),0)</f>
        <v>4852377.0094518131</v>
      </c>
      <c r="S343" s="25">
        <f t="shared" ca="1" si="267"/>
        <v>7947720.91043148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6404.7404596389215</v>
      </c>
      <c r="K344" s="25">
        <f t="shared" si="264"/>
        <v>16520.094745597391</v>
      </c>
      <c r="L344" s="25"/>
      <c r="N344" s="25">
        <f>'Combined Retirement'!$C$18/12</f>
        <v>33932.660666666663</v>
      </c>
      <c r="O344" s="25">
        <f t="shared" si="265"/>
        <v>11007.82546143035</v>
      </c>
      <c r="P344" s="25">
        <f t="shared" si="266"/>
        <v>22924.835205236312</v>
      </c>
      <c r="Q344" s="25">
        <f t="array" aca="1" ref="Q344" ca="1">INDEX('Isaac 401k'!L:L,MATCH('Retirement Calculator'!A344,'Isaac 401k'!N:N,0),0)</f>
        <v>3101809.7403555275</v>
      </c>
      <c r="R344" s="25">
        <f t="array" aca="1" ref="R344" ca="1">INDEX('Lorri 401b'!L:L,MATCH('Retirement Calculator'!A344,'Lorri 401b'!N:N,0),0)</f>
        <v>4856006.3185174912</v>
      </c>
      <c r="S344" s="25">
        <f t="shared" ca="1" si="267"/>
        <v>7957816.0588730182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6404.7404596389215</v>
      </c>
      <c r="K345" s="25">
        <f t="shared" si="264"/>
        <v>16520.094745597391</v>
      </c>
      <c r="L345" s="25"/>
      <c r="N345" s="25">
        <f>'Combined Retirement'!$C$18/12</f>
        <v>33932.660666666663</v>
      </c>
      <c r="O345" s="25">
        <f t="shared" si="265"/>
        <v>11007.82546143035</v>
      </c>
      <c r="P345" s="25">
        <f t="shared" si="266"/>
        <v>22924.835205236312</v>
      </c>
      <c r="Q345" s="25">
        <f t="array" aca="1" ref="Q345" ca="1">INDEX('Isaac 401k'!L:L,MATCH('Retirement Calculator'!A345,'Isaac 401k'!N:N,0),0)</f>
        <v>3108302.5207287879</v>
      </c>
      <c r="R345" s="25">
        <f t="array" aca="1" ref="R345" ca="1">INDEX('Lorri 401b'!L:L,MATCH('Retirement Calculator'!A345,'Lorri 401b'!N:N,0),0)</f>
        <v>4859650.7497042762</v>
      </c>
      <c r="S345" s="25">
        <f t="shared" ca="1" si="267"/>
        <v>7967953.2704330646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6404.7404596389215</v>
      </c>
      <c r="K346" s="25">
        <f t="shared" si="264"/>
        <v>16520.094745597391</v>
      </c>
      <c r="L346" s="25"/>
      <c r="N346" s="25">
        <f>'Combined Retirement'!$C$18/12</f>
        <v>33932.660666666663</v>
      </c>
      <c r="O346" s="25">
        <f t="shared" si="265"/>
        <v>11007.82546143035</v>
      </c>
      <c r="P346" s="25">
        <f t="shared" si="266"/>
        <v>22924.835205236312</v>
      </c>
      <c r="Q346" s="25">
        <f t="array" aca="1" ref="Q346" ca="1">INDEX('Isaac 401k'!L:L,MATCH('Retirement Calculator'!A346,'Isaac 401k'!N:N,0),0)</f>
        <v>3114822.3543536034</v>
      </c>
      <c r="R346" s="25">
        <f t="array" aca="1" ref="R346" ca="1">INDEX('Lorri 401b'!L:L,MATCH('Retirement Calculator'!A346,'Lorri 401b'!N:N,0),0)</f>
        <v>4863310.3660210064</v>
      </c>
      <c r="S346" s="25">
        <f t="shared" ca="1" si="267"/>
        <v>7978132.7203746103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6404.7404596389215</v>
      </c>
      <c r="K347" s="25">
        <f t="shared" si="264"/>
        <v>16520.094745597391</v>
      </c>
      <c r="L347" s="25"/>
      <c r="N347" s="25">
        <f>'Combined Retirement'!$C$18/12</f>
        <v>33932.660666666663</v>
      </c>
      <c r="O347" s="25">
        <f t="shared" si="265"/>
        <v>11007.82546143035</v>
      </c>
      <c r="P347" s="25">
        <f t="shared" si="266"/>
        <v>22924.835205236312</v>
      </c>
      <c r="Q347" s="25">
        <f t="array" aca="1" ref="Q347" ca="1">INDEX('Isaac 401k'!L:L,MATCH('Retirement Calculator'!A347,'Isaac 401k'!N:N,0),0)</f>
        <v>3121369.353951856</v>
      </c>
      <c r="R347" s="25">
        <f t="array" aca="1" ref="R347" ca="1">INDEX('Lorri 401b'!L:L,MATCH('Retirement Calculator'!A347,'Lorri 401b'!N:N,0),0)</f>
        <v>4866985.2307390561</v>
      </c>
      <c r="S347" s="25">
        <f t="shared" ca="1" si="267"/>
        <v>7988354.5846909117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6404.7404596389215</v>
      </c>
      <c r="K348" s="25">
        <f t="shared" si="264"/>
        <v>16520.094745597391</v>
      </c>
      <c r="L348" s="25"/>
      <c r="N348" s="25">
        <f>'Combined Retirement'!$C$18/12</f>
        <v>33932.660666666663</v>
      </c>
      <c r="O348" s="25">
        <f t="shared" si="265"/>
        <v>11007.82546143035</v>
      </c>
      <c r="P348" s="25">
        <f t="shared" si="266"/>
        <v>22924.835205236312</v>
      </c>
      <c r="Q348" s="25">
        <f t="array" aca="1" ref="Q348" ca="1">INDEX('Isaac 401k'!L:L,MATCH('Retirement Calculator'!A348,'Isaac 401k'!N:N,0),0)</f>
        <v>3127943.6327151014</v>
      </c>
      <c r="R348" s="25">
        <f t="array" aca="1" ref="R348" ca="1">INDEX('Lorri 401b'!L:L,MATCH('Retirement Calculator'!A348,'Lorri 401b'!N:N,0),0)</f>
        <v>4870675.4073934313</v>
      </c>
      <c r="S348" s="25">
        <f t="shared" ca="1" si="267"/>
        <v>7998619.0401085326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6404.7404596389215</v>
      </c>
      <c r="K349" s="25">
        <f t="shared" si="264"/>
        <v>16520.094745597391</v>
      </c>
      <c r="L349" s="25"/>
      <c r="N349" s="25">
        <f>'Combined Retirement'!$C$18/12</f>
        <v>33932.660666666663</v>
      </c>
      <c r="O349" s="25">
        <f t="shared" si="265"/>
        <v>11007.82546143035</v>
      </c>
      <c r="P349" s="25">
        <f t="shared" si="266"/>
        <v>22924.835205236312</v>
      </c>
      <c r="Q349" s="25">
        <f t="array" aca="1" ref="Q349" ca="1">INDEX('Isaac 401k'!L:L,MATCH('Retirement Calculator'!A349,'Isaac 401k'!N:N,0),0)</f>
        <v>3134545.3043065267</v>
      </c>
      <c r="R349" s="25">
        <f t="array" aca="1" ref="R349" ca="1">INDEX('Lorri 401b'!L:L,MATCH('Retirement Calculator'!A349,'Lorri 401b'!N:N,0),0)</f>
        <v>4874380.9597838661</v>
      </c>
      <c r="S349" s="25">
        <f t="shared" ca="1" si="267"/>
        <v>8008926.2640903927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6404.7404596389215</v>
      </c>
      <c r="K350" s="25">
        <f t="shared" si="264"/>
        <v>16520.094745597391</v>
      </c>
      <c r="L350" s="25"/>
      <c r="N350" s="25">
        <f>'Combined Retirement'!$C$18/12</f>
        <v>33932.660666666663</v>
      </c>
      <c r="O350" s="25">
        <f t="shared" si="265"/>
        <v>11007.82546143035</v>
      </c>
      <c r="P350" s="25">
        <f t="shared" si="266"/>
        <v>22924.835205236312</v>
      </c>
      <c r="Q350" s="25">
        <f t="array" aca="1" ref="Q350" ca="1">INDEX('Isaac 401k'!L:L,MATCH('Retirement Calculator'!A350,'Isaac 401k'!N:N,0),0)</f>
        <v>3141174.4828629163</v>
      </c>
      <c r="R350" s="25">
        <f t="array" aca="1" ref="R350" ca="1">INDEX('Lorri 401b'!L:L,MATCH('Retirement Calculator'!A350,'Lorri 401b'!N:N,0),0)</f>
        <v>4878101.9519759277</v>
      </c>
      <c r="S350" s="25">
        <f t="shared" ca="1" si="267"/>
        <v>8019276.4348388445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6404.7404596389215</v>
      </c>
      <c r="K351" s="25">
        <f t="shared" si="264"/>
        <v>16520.094745597391</v>
      </c>
      <c r="L351" s="25"/>
      <c r="N351" s="25">
        <f>'Combined Retirement'!$C$18/12</f>
        <v>33932.660666666663</v>
      </c>
      <c r="O351" s="25">
        <f t="shared" si="265"/>
        <v>11007.82546143035</v>
      </c>
      <c r="P351" s="25">
        <f t="shared" si="266"/>
        <v>22924.835205236312</v>
      </c>
      <c r="Q351" s="25">
        <f t="array" aca="1" ref="Q351" ca="1">INDEX('Isaac 401k'!L:L,MATCH('Retirement Calculator'!A351,'Isaac 401k'!N:N,0),0)</f>
        <v>3147831.2829966242</v>
      </c>
      <c r="R351" s="25">
        <f t="array" aca="1" ref="R351" ca="1">INDEX('Lorri 401b'!L:L,MATCH('Retirement Calculator'!A351,'Lorri 401b'!N:N,0),0)</f>
        <v>4881838.4483021228</v>
      </c>
      <c r="S351" s="25">
        <f t="shared" ca="1" si="267"/>
        <v>8029669.7312987465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6404.7404596389215</v>
      </c>
      <c r="K352" s="25">
        <f t="shared" si="264"/>
        <v>16520.094745597391</v>
      </c>
      <c r="L352" s="25"/>
      <c r="N352" s="25">
        <f>'Combined Retirement'!$C$18/12</f>
        <v>33932.660666666663</v>
      </c>
      <c r="O352" s="25">
        <f t="shared" si="265"/>
        <v>11007.82546143035</v>
      </c>
      <c r="P352" s="25">
        <f t="shared" si="266"/>
        <v>22924.835205236312</v>
      </c>
      <c r="Q352" s="25">
        <f t="array" aca="1" ref="Q352" ca="1">INDEX('Isaac 401k'!L:L,MATCH('Retirement Calculator'!A352,'Isaac 401k'!N:N,0),0)</f>
        <v>3154515.8197975559</v>
      </c>
      <c r="R352" s="25">
        <f t="array" aca="1" ref="R352" ca="1">INDEX('Lorri 401b'!L:L,MATCH('Retirement Calculator'!A352,'Lorri 401b'!N:N,0),0)</f>
        <v>4885590.5133630103</v>
      </c>
      <c r="S352" s="25">
        <f t="shared" ca="1" si="267"/>
        <v>8040106.3331605662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6404.7404596389215</v>
      </c>
      <c r="K353" s="25">
        <f t="shared" si="264"/>
        <v>16520.094745597391</v>
      </c>
      <c r="L353" s="25"/>
      <c r="N353" s="25">
        <f>'Combined Retirement'!$C$18/12</f>
        <v>33932.660666666663</v>
      </c>
      <c r="O353" s="25">
        <f t="shared" si="265"/>
        <v>11007.82546143035</v>
      </c>
      <c r="P353" s="25">
        <f t="shared" si="266"/>
        <v>22924.835205236312</v>
      </c>
      <c r="Q353" s="25">
        <f t="array" aca="1" ref="Q353" ca="1">INDEX('Isaac 401k'!L:L,MATCH('Retirement Calculator'!A353,'Isaac 401k'!N:N,0),0)</f>
        <v>3161228.208835158</v>
      </c>
      <c r="R353" s="25">
        <f t="array" aca="1" ref="R353" ca="1">INDEX('Lorri 401b'!L:L,MATCH('Retirement Calculator'!A353,'Lorri 401b'!N:N,0),0)</f>
        <v>4889358.2120283181</v>
      </c>
      <c r="S353" s="25">
        <f t="shared" ca="1" si="267"/>
        <v>8050586.4208634757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6404.7404596389215</v>
      </c>
      <c r="K354" s="25">
        <f t="shared" si="264"/>
        <v>16520.094745597391</v>
      </c>
      <c r="L354" s="25"/>
      <c r="N354" s="25">
        <f>'Combined Retirement'!$C$18/12</f>
        <v>33932.660666666663</v>
      </c>
      <c r="O354" s="25">
        <f t="shared" si="265"/>
        <v>11007.82546143035</v>
      </c>
      <c r="P354" s="25">
        <f t="shared" si="266"/>
        <v>22924.835205236312</v>
      </c>
      <c r="Q354" s="25">
        <f t="array" aca="1" ref="Q354" ca="1">INDEX('Isaac 401k'!L:L,MATCH('Retirement Calculator'!A354,'Isaac 401k'!N:N,0),0)</f>
        <v>3167968.5661604167</v>
      </c>
      <c r="R354" s="25">
        <f t="array" aca="1" ref="R354" ca="1">INDEX('Lorri 401b'!L:L,MATCH('Retirement Calculator'!A354,'Lorri 401b'!N:N,0),0)</f>
        <v>4893141.6094380645</v>
      </c>
      <c r="S354" s="25">
        <f t="shared" ca="1" si="267"/>
        <v>8061110.1755984817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6404.7404596389215</v>
      </c>
      <c r="K355" s="25">
        <f t="shared" si="264"/>
        <v>16520.094745597391</v>
      </c>
      <c r="L355" s="25"/>
      <c r="N355" s="25">
        <f>'Combined Retirement'!$C$18/12</f>
        <v>33932.660666666663</v>
      </c>
      <c r="O355" s="25">
        <f t="shared" si="265"/>
        <v>11007.82546143035</v>
      </c>
      <c r="P355" s="25">
        <f t="shared" si="266"/>
        <v>22924.835205236312</v>
      </c>
      <c r="Q355" s="25">
        <f t="array" aca="1" ref="Q355" ca="1">INDEX('Isaac 401k'!L:L,MATCH('Retirement Calculator'!A355,'Isaac 401k'!N:N,0),0)</f>
        <v>3174737.008307864</v>
      </c>
      <c r="R355" s="25">
        <f t="array" aca="1" ref="R355" ca="1">INDEX('Lorri 401b'!L:L,MATCH('Retirement Calculator'!A355,'Lorri 401b'!N:N,0),0)</f>
        <v>4896940.771003685</v>
      </c>
      <c r="S355" s="25">
        <f t="shared" ca="1" si="267"/>
        <v>8071677.7793115489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6404.7404596389215</v>
      </c>
      <c r="K356" s="25">
        <f t="shared" si="264"/>
        <v>16520.094745597391</v>
      </c>
      <c r="L356" s="25"/>
      <c r="N356" s="25">
        <f>'Combined Retirement'!$C$18/12</f>
        <v>33932.660666666663</v>
      </c>
      <c r="O356" s="25">
        <f t="shared" si="265"/>
        <v>11007.82546143035</v>
      </c>
      <c r="P356" s="25">
        <f t="shared" si="266"/>
        <v>22924.835205236312</v>
      </c>
      <c r="Q356" s="25">
        <f t="array" aca="1" ref="Q356" ca="1">INDEX('Isaac 401k'!L:L,MATCH('Retirement Calculator'!A356,'Isaac 401k'!N:N,0),0)</f>
        <v>3181533.6522975923</v>
      </c>
      <c r="R356" s="25">
        <f t="array" aca="1" ref="R356" ca="1">INDEX('Lorri 401b'!L:L,MATCH('Retirement Calculator'!A356,'Lorri 401b'!N:N,0),0)</f>
        <v>4900755.7624091627</v>
      </c>
      <c r="S356" s="25">
        <f t="shared" ca="1" si="267"/>
        <v>8082289.4147067554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6404.7404596389215</v>
      </c>
      <c r="K357" s="25">
        <f t="shared" si="264"/>
        <v>16520.094745597391</v>
      </c>
      <c r="L357" s="25"/>
      <c r="N357" s="25">
        <f>'Combined Retirement'!$C$18/12</f>
        <v>33932.660666666663</v>
      </c>
      <c r="O357" s="25">
        <f t="shared" si="265"/>
        <v>11007.82546143035</v>
      </c>
      <c r="P357" s="25">
        <f t="shared" si="266"/>
        <v>22924.835205236312</v>
      </c>
      <c r="Q357" s="25">
        <f t="array" aca="1" ref="Q357" ca="1">INDEX('Isaac 401k'!L:L,MATCH('Retirement Calculator'!A357,'Isaac 401k'!N:N,0),0)</f>
        <v>3188358.6156372777</v>
      </c>
      <c r="R357" s="25">
        <f t="array" aca="1" ref="R357" ca="1">INDEX('Lorri 401b'!L:L,MATCH('Retirement Calculator'!A357,'Lorri 401b'!N:N,0),0)</f>
        <v>4904586.6496121632</v>
      </c>
      <c r="S357" s="25">
        <f t="shared" ca="1" si="267"/>
        <v>8092945.2652494404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6404.7404596389215</v>
      </c>
      <c r="K358" s="25">
        <f t="shared" si="264"/>
        <v>16520.094745597391</v>
      </c>
      <c r="L358" s="25"/>
      <c r="N358" s="25">
        <f>'Combined Retirement'!$C$18/12</f>
        <v>33932.660666666663</v>
      </c>
      <c r="O358" s="25">
        <f t="shared" si="265"/>
        <v>11007.82546143035</v>
      </c>
      <c r="P358" s="25">
        <f t="shared" si="266"/>
        <v>22924.835205236312</v>
      </c>
      <c r="Q358" s="25">
        <f t="array" aca="1" ref="Q358" ca="1">INDEX('Isaac 401k'!L:L,MATCH('Retirement Calculator'!A358,'Isaac 401k'!N:N,0),0)</f>
        <v>3195212.0163242123</v>
      </c>
      <c r="R358" s="25">
        <f t="array" aca="1" ref="R358" ca="1">INDEX('Lorri 401b'!L:L,MATCH('Retirement Calculator'!A358,'Lorri 401b'!N:N,0),0)</f>
        <v>4908433.4988451758</v>
      </c>
      <c r="S358" s="25">
        <f t="shared" ca="1" si="267"/>
        <v>8103645.5151693877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6404.7404596389215</v>
      </c>
      <c r="K359" s="25">
        <f t="shared" si="264"/>
        <v>16520.094745597391</v>
      </c>
      <c r="L359" s="25"/>
      <c r="N359" s="25">
        <f>'Combined Retirement'!$C$18/12</f>
        <v>33932.660666666663</v>
      </c>
      <c r="O359" s="25">
        <f t="shared" si="265"/>
        <v>11007.82546143035</v>
      </c>
      <c r="P359" s="25">
        <f t="shared" si="266"/>
        <v>22924.835205236312</v>
      </c>
      <c r="Q359" s="25">
        <f t="array" aca="1" ref="Q359" ca="1">INDEX('Isaac 401k'!L:L,MATCH('Retirement Calculator'!A359,'Isaac 401k'!N:N,0),0)</f>
        <v>3202093.972847342</v>
      </c>
      <c r="R359" s="25">
        <f t="array" aca="1" ref="R359" ca="1">INDEX('Lorri 401b'!L:L,MATCH('Retirement Calculator'!A359,'Lorri 401b'!N:N,0),0)</f>
        <v>4912296.3766166596</v>
      </c>
      <c r="S359" s="25">
        <f t="shared" ca="1" si="267"/>
        <v>8114390.3494640011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6404.7404596389215</v>
      </c>
      <c r="K360" s="25">
        <f t="shared" si="264"/>
        <v>16520.094745597391</v>
      </c>
      <c r="L360" s="25"/>
      <c r="N360" s="25">
        <f>'Combined Retirement'!$C$18/12</f>
        <v>33932.660666666663</v>
      </c>
      <c r="O360" s="25">
        <f t="shared" si="265"/>
        <v>11007.82546143035</v>
      </c>
      <c r="P360" s="25">
        <f t="shared" si="266"/>
        <v>22924.835205236312</v>
      </c>
      <c r="Q360" s="25">
        <f t="array" aca="1" ref="Q360" ca="1">INDEX('Isaac 401k'!L:L,MATCH('Retirement Calculator'!A360,'Isaac 401k'!N:N,0),0)</f>
        <v>3209004.6041893181</v>
      </c>
      <c r="R360" s="25">
        <f t="array" aca="1" ref="R360" ca="1">INDEX('Lorri 401b'!L:L,MATCH('Retirement Calculator'!A360,'Lorri 401b'!N:N,0),0)</f>
        <v>4916175.3497121911</v>
      </c>
      <c r="S360" s="25">
        <f t="shared" ca="1" si="267"/>
        <v>8125179.9539015088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6404.7404596389215</v>
      </c>
      <c r="K361" s="25">
        <f t="shared" si="264"/>
        <v>16520.094745597391</v>
      </c>
      <c r="L361" s="25"/>
      <c r="N361" s="25">
        <f>'Combined Retirement'!$C$18/12</f>
        <v>33932.660666666663</v>
      </c>
      <c r="O361" s="25">
        <f t="shared" si="265"/>
        <v>11007.82546143035</v>
      </c>
      <c r="P361" s="25">
        <f t="shared" si="266"/>
        <v>22924.835205236312</v>
      </c>
      <c r="Q361" s="25">
        <f t="array" aca="1" ref="Q361" ca="1">INDEX('Isaac 401k'!L:L,MATCH('Retirement Calculator'!A361,'Isaac 401k'!N:N,0),0)</f>
        <v>3215944.0298285526</v>
      </c>
      <c r="R361" s="25">
        <f t="array" aca="1" ref="R361" ca="1">INDEX('Lorri 401b'!L:L,MATCH('Retirement Calculator'!A361,'Lorri 401b'!N:N,0),0)</f>
        <v>4920070.4851956209</v>
      </c>
      <c r="S361" s="25">
        <f t="shared" ca="1" si="267"/>
        <v>8136014.515024174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6404.7404596389215</v>
      </c>
      <c r="K362" s="25">
        <f t="shared" si="264"/>
        <v>16520.094745597391</v>
      </c>
      <c r="L362" s="25"/>
      <c r="N362" s="25">
        <f>'Combined Retirement'!$C$18/12</f>
        <v>33932.660666666663</v>
      </c>
      <c r="O362" s="25">
        <f t="shared" si="265"/>
        <v>11007.82546143035</v>
      </c>
      <c r="P362" s="25">
        <f t="shared" si="266"/>
        <v>22924.835205236312</v>
      </c>
      <c r="Q362" s="25">
        <f t="array" aca="1" ref="Q362" ca="1">INDEX('Isaac 401k'!L:L,MATCH('Retirement Calculator'!A362,'Isaac 401k'!N:N,0),0)</f>
        <v>3222912.3697412838</v>
      </c>
      <c r="R362" s="25">
        <f t="array" aca="1" ref="R362" ca="1">INDEX('Lorri 401b'!L:L,MATCH('Retirement Calculator'!A362,'Lorri 401b'!N:N,0),0)</f>
        <v>4923981.8504102314</v>
      </c>
      <c r="S362" s="25">
        <f t="shared" ca="1" si="267"/>
        <v>8146894.2201515157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6404.7404596389215</v>
      </c>
      <c r="K363" s="25">
        <f t="shared" si="264"/>
        <v>16520.094745597391</v>
      </c>
      <c r="L363" s="25"/>
      <c r="N363" s="25">
        <f>'Combined Retirement'!$C$18/12</f>
        <v>33932.660666666663</v>
      </c>
      <c r="O363" s="25">
        <f t="shared" si="265"/>
        <v>11007.82546143035</v>
      </c>
      <c r="P363" s="25">
        <f t="shared" si="266"/>
        <v>22924.835205236312</v>
      </c>
      <c r="Q363" s="25">
        <f t="array" aca="1" ref="Q363" ca="1">INDEX('Isaac 401k'!L:L,MATCH('Retirement Calculator'!A363,'Isaac 401k'!N:N,0),0)</f>
        <v>3229909.7444036514</v>
      </c>
      <c r="R363" s="25">
        <f t="array" aca="1" ref="R363" ca="1">INDEX('Lorri 401b'!L:L,MATCH('Retirement Calculator'!A363,'Lorri 401b'!N:N,0),0)</f>
        <v>4927909.5129799033</v>
      </c>
      <c r="S363" s="25">
        <f t="shared" ca="1" si="267"/>
        <v>8157819.2573835552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6404.7404596389215</v>
      </c>
      <c r="K364" s="25">
        <f t="shared" si="264"/>
        <v>16520.094745597391</v>
      </c>
      <c r="L364" s="25"/>
      <c r="N364" s="25">
        <f>'Combined Retirement'!$C$18/12</f>
        <v>33932.660666666663</v>
      </c>
      <c r="O364" s="25">
        <f t="shared" si="265"/>
        <v>11007.82546143035</v>
      </c>
      <c r="P364" s="25">
        <f t="shared" si="266"/>
        <v>22924.835205236312</v>
      </c>
      <c r="Q364" s="25">
        <f t="array" aca="1" ref="Q364" ca="1">INDEX('Isaac 401k'!L:L,MATCH('Retirement Calculator'!A364,'Isaac 401k'!N:N,0),0)</f>
        <v>3236936.274793779</v>
      </c>
      <c r="R364" s="25">
        <f t="array" aca="1" ref="R364" ca="1">INDEX('Lorri 401b'!L:L,MATCH('Retirement Calculator'!A364,'Lorri 401b'!N:N,0),0)</f>
        <v>4931853.5408102814</v>
      </c>
      <c r="S364" s="25">
        <f t="shared" ca="1" si="267"/>
        <v>8168789.8156040609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6404.7404596389215</v>
      </c>
      <c r="K365" s="25">
        <f t="shared" si="264"/>
        <v>16520.094745597391</v>
      </c>
      <c r="L365" s="25"/>
      <c r="N365" s="25">
        <f>'Combined Retirement'!$C$18/12</f>
        <v>33932.660666666663</v>
      </c>
      <c r="O365" s="25">
        <f t="shared" si="265"/>
        <v>11007.82546143035</v>
      </c>
      <c r="P365" s="25">
        <f t="shared" si="266"/>
        <v>22924.835205236312</v>
      </c>
      <c r="Q365" s="25">
        <f t="array" aca="1" ref="Q365" ca="1">INDEX('Isaac 401k'!L:L,MATCH('Retirement Calculator'!A365,'Isaac 401k'!N:N,0),0)</f>
        <v>3243992.0823938656</v>
      </c>
      <c r="R365" s="25">
        <f t="array" aca="1" ref="R365" ca="1">INDEX('Lorri 401b'!L:L,MATCH('Retirement Calculator'!A365,'Lorri 401b'!N:N,0),0)</f>
        <v>4935814.0020899531</v>
      </c>
      <c r="S365" s="25">
        <f t="shared" ca="1" si="267"/>
        <v>8179806.0844838191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6404.7404596389215</v>
      </c>
      <c r="K366" s="25">
        <f t="shared" si="264"/>
        <v>16520.094745597391</v>
      </c>
      <c r="L366" s="25"/>
      <c r="N366" s="25">
        <f>'Combined Retirement'!$C$18/12</f>
        <v>33932.660666666663</v>
      </c>
      <c r="O366" s="25">
        <f t="shared" si="265"/>
        <v>11007.82546143035</v>
      </c>
      <c r="P366" s="25">
        <f t="shared" si="266"/>
        <v>22924.835205236312</v>
      </c>
      <c r="Q366" s="25">
        <f t="array" aca="1" ref="Q366" ca="1">INDEX('Isaac 401k'!L:L,MATCH('Retirement Calculator'!A366,'Isaac 401k'!N:N,0),0)</f>
        <v>3251077.2891922859</v>
      </c>
      <c r="R366" s="25">
        <f t="array" aca="1" ref="R366" ca="1">INDEX('Lorri 401b'!L:L,MATCH('Retirement Calculator'!A366,'Lorri 401b'!N:N,0),0)</f>
        <v>4939790.965291623</v>
      </c>
      <c r="S366" s="25">
        <f t="shared" ca="1" si="267"/>
        <v>8190868.2544839084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6404.7404596389215</v>
      </c>
      <c r="K367" s="25">
        <f t="shared" si="264"/>
        <v>16520.094745597391</v>
      </c>
      <c r="L367" s="25"/>
      <c r="N367" s="25">
        <f>'Combined Retirement'!$C$18/12</f>
        <v>33932.660666666663</v>
      </c>
      <c r="O367" s="25">
        <f t="shared" si="265"/>
        <v>11007.82546143035</v>
      </c>
      <c r="P367" s="25">
        <f t="shared" si="266"/>
        <v>22924.835205236312</v>
      </c>
      <c r="Q367" s="25">
        <f t="array" aca="1" ref="Q367" ca="1">INDEX('Isaac 401k'!L:L,MATCH('Retirement Calculator'!A367,'Isaac 401k'!N:N,0),0)</f>
        <v>3258192.0176856993</v>
      </c>
      <c r="R367" s="25">
        <f t="array" aca="1" ref="R367" ca="1">INDEX('Lorri 401b'!L:L,MATCH('Retirement Calculator'!A367,'Lorri 401b'!N:N,0),0)</f>
        <v>4943784.4991733003</v>
      </c>
      <c r="S367" s="25">
        <f t="shared" ca="1" si="267"/>
        <v>8201976.5168589996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6404.7404596389215</v>
      </c>
      <c r="K368" s="25">
        <f t="shared" si="264"/>
        <v>16520.094745597391</v>
      </c>
      <c r="L368" s="25"/>
      <c r="N368" s="25">
        <f>'Combined Retirement'!$C$18/12</f>
        <v>33932.660666666663</v>
      </c>
      <c r="O368" s="25">
        <f t="shared" si="265"/>
        <v>11007.82546143035</v>
      </c>
      <c r="P368" s="25">
        <f t="shared" si="266"/>
        <v>22924.835205236312</v>
      </c>
      <c r="Q368" s="25">
        <f t="array" aca="1" ref="Q368" ca="1">INDEX('Isaac 401k'!L:L,MATCH('Retirement Calculator'!A368,'Isaac 401k'!N:N,0),0)</f>
        <v>3265336.3908811687</v>
      </c>
      <c r="R368" s="25">
        <f t="array" aca="1" ref="R368" ca="1">INDEX('Lorri 401b'!L:L,MATCH('Retirement Calculator'!A368,'Lorri 401b'!N:N,0),0)</f>
        <v>4947794.6727794847</v>
      </c>
      <c r="S368" s="25">
        <f t="shared" ca="1" si="267"/>
        <v>8213131.0636606533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6404.7404596389215</v>
      </c>
      <c r="K369" s="25">
        <f t="shared" si="264"/>
        <v>16520.094745597391</v>
      </c>
      <c r="L369" s="25"/>
      <c r="N369" s="25">
        <f>'Combined Retirement'!$C$18/12</f>
        <v>33932.660666666663</v>
      </c>
      <c r="O369" s="25">
        <f t="shared" si="265"/>
        <v>11007.82546143035</v>
      </c>
      <c r="P369" s="25">
        <f t="shared" si="266"/>
        <v>22924.835205236312</v>
      </c>
      <c r="Q369" s="25">
        <f t="array" aca="1" ref="Q369" ca="1">INDEX('Isaac 401k'!L:L,MATCH('Retirement Calculator'!A369,'Isaac 401k'!N:N,0),0)</f>
        <v>3272510.532298286</v>
      </c>
      <c r="R369" s="25">
        <f t="array" aca="1" ref="R369" ca="1">INDEX('Lorri 401b'!L:L,MATCH('Retirement Calculator'!A369,'Lorri 401b'!N:N,0),0)</f>
        <v>4951821.5554423612</v>
      </c>
      <c r="S369" s="25">
        <f t="shared" ca="1" si="267"/>
        <v>8224332.0877406467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6404.7404596389215</v>
      </c>
      <c r="K370" s="25">
        <f t="shared" si="264"/>
        <v>16520.094745597391</v>
      </c>
      <c r="L370" s="25"/>
      <c r="N370" s="25">
        <f>'Combined Retirement'!$C$18/12</f>
        <v>33932.660666666663</v>
      </c>
      <c r="O370" s="25">
        <f t="shared" si="265"/>
        <v>11007.82546143035</v>
      </c>
      <c r="P370" s="25">
        <f t="shared" si="266"/>
        <v>22924.835205236312</v>
      </c>
      <c r="Q370" s="25">
        <f t="array" aca="1" ref="Q370" ca="1">INDEX('Isaac 401k'!L:L,MATCH('Retirement Calculator'!A370,'Isaac 401k'!N:N,0),0)</f>
        <v>3279714.5659713079</v>
      </c>
      <c r="R370" s="25">
        <f t="array" aca="1" ref="R370" ca="1">INDEX('Lorri 401b'!L:L,MATCH('Retirement Calculator'!A370,'Lorri 401b'!N:N,0),0)</f>
        <v>4955865.2167830002</v>
      </c>
      <c r="S370" s="25">
        <f t="shared" ca="1" si="267"/>
        <v>8235579.7827543076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6404.7404596389215</v>
      </c>
      <c r="K371" s="25">
        <f t="shared" si="264"/>
        <v>16520.094745597391</v>
      </c>
      <c r="L371" s="25"/>
      <c r="N371" s="25">
        <f>'Combined Retirement'!$C$18/12</f>
        <v>33932.660666666663</v>
      </c>
      <c r="O371" s="25">
        <f t="shared" si="265"/>
        <v>11007.82546143035</v>
      </c>
      <c r="P371" s="25">
        <f t="shared" si="266"/>
        <v>22924.835205236312</v>
      </c>
      <c r="Q371" s="25">
        <f t="array" aca="1" ref="Q371" ca="1">INDEX('Isaac 401k'!L:L,MATCH('Retirement Calculator'!A371,'Isaac 401k'!N:N,0),0)</f>
        <v>3286948.6164513007</v>
      </c>
      <c r="R371" s="25">
        <f t="array" aca="1" ref="R371" ca="1">INDEX('Lorri 401b'!L:L,MATCH('Retirement Calculator'!A371,'Lorri 401b'!N:N,0),0)</f>
        <v>4959925.7267125584</v>
      </c>
      <c r="S371" s="25">
        <f t="shared" ca="1" si="267"/>
        <v>8246874.3431638591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6404.7404596389215</v>
      </c>
      <c r="K372" s="25">
        <f t="shared" si="264"/>
        <v>16520.094745597391</v>
      </c>
      <c r="L372" s="25"/>
      <c r="N372" s="25">
        <f>'Combined Retirement'!$C$18/12</f>
        <v>33932.660666666663</v>
      </c>
      <c r="O372" s="25">
        <f t="shared" si="265"/>
        <v>11007.82546143035</v>
      </c>
      <c r="P372" s="25">
        <f t="shared" si="266"/>
        <v>22924.835205236312</v>
      </c>
      <c r="Q372" s="25">
        <f t="array" aca="1" ref="Q372" ca="1">INDEX('Isaac 401k'!L:L,MATCH('Retirement Calculator'!A372,'Isaac 401k'!N:N,0),0)</f>
        <v>3294212.8088082937</v>
      </c>
      <c r="R372" s="25">
        <f t="array" aca="1" ref="R372" ca="1">INDEX('Lorri 401b'!L:L,MATCH('Retirement Calculator'!A372,'Lorri 401b'!N:N,0),0)</f>
        <v>4964003.1554334899</v>
      </c>
      <c r="S372" s="25">
        <f t="shared" ca="1" si="267"/>
        <v>8258215.9642417841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6404.7404596389215</v>
      </c>
      <c r="K373" s="25">
        <f t="shared" si="264"/>
        <v>16520.094745597391</v>
      </c>
      <c r="L373" s="25"/>
      <c r="N373" s="25">
        <f>'Combined Retirement'!$C$18/12</f>
        <v>33932.660666666663</v>
      </c>
      <c r="O373" s="25">
        <f t="shared" si="265"/>
        <v>11007.82546143035</v>
      </c>
      <c r="P373" s="25">
        <f t="shared" si="266"/>
        <v>22924.835205236312</v>
      </c>
      <c r="Q373" s="25">
        <f t="array" aca="1" ref="Q373" ca="1">INDEX('Isaac 401k'!L:L,MATCH('Retirement Calculator'!A373,'Isaac 401k'!N:N,0),0)</f>
        <v>3301507.2686334406</v>
      </c>
      <c r="R373" s="25">
        <f t="array" aca="1" ref="R373" ca="1">INDEX('Lorri 401b'!L:L,MATCH('Retirement Calculator'!A373,'Lorri 401b'!N:N,0),0)</f>
        <v>4968097.5734407585</v>
      </c>
      <c r="S373" s="25">
        <f t="shared" ca="1" si="267"/>
        <v>8269604.8420741986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6404.7404596389215</v>
      </c>
      <c r="K374" s="25">
        <f t="shared" si="264"/>
        <v>16520.094745597391</v>
      </c>
      <c r="L374" s="25"/>
      <c r="N374" s="25">
        <f>'Combined Retirement'!$C$18/12</f>
        <v>33932.660666666663</v>
      </c>
      <c r="O374" s="25">
        <f t="shared" si="265"/>
        <v>11007.82546143035</v>
      </c>
      <c r="P374" s="25">
        <f t="shared" si="266"/>
        <v>22924.835205236312</v>
      </c>
      <c r="Q374" s="25">
        <f t="array" aca="1" ref="Q374" ca="1">INDEX('Isaac 401k'!L:L,MATCH('Retirement Calculator'!A374,'Isaac 401k'!N:N,0),0)</f>
        <v>3308832.1220411924</v>
      </c>
      <c r="R374" s="25">
        <f t="array" aca="1" ref="R374" ca="1">INDEX('Lorri 401b'!L:L,MATCH('Retirement Calculator'!A374,'Lorri 401b'!N:N,0),0)</f>
        <v>4972209.0515230568</v>
      </c>
      <c r="S374" s="25">
        <f t="shared" ca="1" si="267"/>
        <v>8281041.1735642496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6404.7404596389215</v>
      </c>
      <c r="K375" s="25">
        <f t="shared" si="264"/>
        <v>16520.094745597391</v>
      </c>
      <c r="L375" s="25"/>
      <c r="N375" s="25">
        <f>'Combined Retirement'!$C$18/12</f>
        <v>33932.660666666663</v>
      </c>
      <c r="O375" s="25">
        <f t="shared" si="265"/>
        <v>11007.82546143035</v>
      </c>
      <c r="P375" s="25">
        <f t="shared" si="266"/>
        <v>22924.835205236312</v>
      </c>
      <c r="Q375" s="25">
        <f t="array" aca="1" ref="Q375" ca="1">INDEX('Isaac 401k'!L:L,MATCH('Retirement Calculator'!A375,'Isaac 401k'!N:N,0),0)</f>
        <v>3316187.4956714762</v>
      </c>
      <c r="R375" s="25">
        <f t="array" aca="1" ref="R375" ca="1">INDEX('Lorri 401b'!L:L,MATCH('Retirement Calculator'!A375,'Lorri 401b'!N:N,0),0)</f>
        <v>4976337.660764032</v>
      </c>
      <c r="S375" s="25">
        <f t="shared" ca="1" si="267"/>
        <v>8292525.1564355083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6404.7404596389215</v>
      </c>
      <c r="K376" s="25">
        <f t="shared" si="264"/>
        <v>16520.094745597391</v>
      </c>
      <c r="L376" s="25"/>
      <c r="N376" s="25">
        <f>'Combined Retirement'!$C$18/12</f>
        <v>33932.660666666663</v>
      </c>
      <c r="O376" s="25">
        <f t="shared" si="265"/>
        <v>11007.82546143035</v>
      </c>
      <c r="P376" s="25">
        <f t="shared" si="266"/>
        <v>22924.835205236312</v>
      </c>
      <c r="Q376" s="25">
        <f t="array" aca="1" ref="Q376" ca="1">INDEX('Isaac 401k'!L:L,MATCH('Retirement Calculator'!A376,'Isaac 401k'!N:N,0),0)</f>
        <v>3323573.5166918864</v>
      </c>
      <c r="R376" s="25">
        <f t="array" aca="1" ref="R376" ca="1">INDEX('Lorri 401b'!L:L,MATCH('Retirement Calculator'!A376,'Lorri 401b'!N:N,0),0)</f>
        <v>4980483.4725435106</v>
      </c>
      <c r="S376" s="25">
        <f t="shared" ca="1" si="267"/>
        <v>8304056.9892353974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6404.7404596389215</v>
      </c>
      <c r="K377" s="25">
        <f t="shared" si="264"/>
        <v>16520.094745597391</v>
      </c>
      <c r="L377" s="25"/>
      <c r="N377" s="25">
        <f>'Combined Retirement'!$C$18/12</f>
        <v>33932.660666666663</v>
      </c>
      <c r="O377" s="25">
        <f t="shared" si="265"/>
        <v>11007.82546143035</v>
      </c>
      <c r="P377" s="25">
        <f t="shared" si="266"/>
        <v>22924.835205236312</v>
      </c>
      <c r="Q377" s="25">
        <f t="array" aca="1" ref="Q377" ca="1">INDEX('Isaac 401k'!L:L,MATCH('Retirement Calculator'!A377,'Isaac 401k'!N:N,0),0)</f>
        <v>3330990.3127998817</v>
      </c>
      <c r="R377" s="25">
        <f t="array" aca="1" ref="R377" ca="1">INDEX('Lorri 401b'!L:L,MATCH('Retirement Calculator'!A377,'Lorri 401b'!N:N,0),0)</f>
        <v>4984646.5585387377</v>
      </c>
      <c r="S377" s="25">
        <f t="shared" ca="1" si="267"/>
        <v>8315636.8713386189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6404.7404596389215</v>
      </c>
      <c r="K378" s="25">
        <f t="shared" si="264"/>
        <v>16520.094745597391</v>
      </c>
      <c r="L378" s="25"/>
      <c r="N378" s="25">
        <f>'Combined Retirement'!$C$18/12</f>
        <v>33932.660666666663</v>
      </c>
      <c r="O378" s="25">
        <f t="shared" si="265"/>
        <v>11007.82546143035</v>
      </c>
      <c r="P378" s="25">
        <f t="shared" si="266"/>
        <v>22924.835205236312</v>
      </c>
      <c r="Q378" s="25">
        <f t="array" aca="1" ref="Q378" ca="1">INDEX('Isaac 401k'!L:L,MATCH('Retirement Calculator'!A378,'Isaac 401k'!N:N,0),0)</f>
        <v>3338438.0122249937</v>
      </c>
      <c r="R378" s="25">
        <f t="array" aca="1" ref="R378" ca="1">INDEX('Lorri 401b'!L:L,MATCH('Retirement Calculator'!A378,'Lorri 401b'!N:N,0),0)</f>
        <v>4988826.9907256113</v>
      </c>
      <c r="S378" s="25">
        <f t="shared" ca="1" si="267"/>
        <v>8327265.002950605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6404.7404596389215</v>
      </c>
      <c r="K379" s="25">
        <f t="shared" si="264"/>
        <v>16520.094745597391</v>
      </c>
      <c r="L379" s="25"/>
      <c r="N379" s="25">
        <f>'Combined Retirement'!$C$18/12</f>
        <v>33932.660666666663</v>
      </c>
      <c r="O379" s="25">
        <f t="shared" si="265"/>
        <v>11007.82546143035</v>
      </c>
      <c r="P379" s="25">
        <f t="shared" si="266"/>
        <v>22924.835205236312</v>
      </c>
      <c r="Q379" s="25">
        <f t="array" aca="1" ref="Q379" ca="1">INDEX('Isaac 401k'!L:L,MATCH('Retirement Calculator'!A379,'Isaac 401k'!N:N,0),0)</f>
        <v>3345916.7437310433</v>
      </c>
      <c r="R379" s="25">
        <f t="array" aca="1" ref="R379" ca="1">INDEX('Lorri 401b'!L:L,MATCH('Retirement Calculator'!A379,'Lorri 401b'!N:N,0),0)</f>
        <v>4993024.8413799303</v>
      </c>
      <c r="S379" s="25">
        <f t="shared" ca="1" si="267"/>
        <v>8338941.5851109736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6404.7404596389215</v>
      </c>
      <c r="K380" s="25">
        <f t="shared" si="264"/>
        <v>16520.094745597391</v>
      </c>
      <c r="L380" s="25"/>
      <c r="N380" s="25">
        <f>'Combined Retirement'!$C$18/12</f>
        <v>33932.660666666663</v>
      </c>
      <c r="O380" s="25">
        <f t="shared" si="265"/>
        <v>11007.82546143035</v>
      </c>
      <c r="P380" s="25">
        <f t="shared" si="266"/>
        <v>22924.835205236312</v>
      </c>
      <c r="Q380" s="25">
        <f t="array" aca="1" ref="Q380" ca="1">INDEX('Isaac 401k'!L:L,MATCH('Retirement Calculator'!A380,'Isaac 401k'!N:N,0),0)</f>
        <v>3353426.6366183683</v>
      </c>
      <c r="R380" s="25">
        <f t="array" aca="1" ref="R380" ca="1">INDEX('Lorri 401b'!L:L,MATCH('Retirement Calculator'!A380,'Lorri 401b'!N:N,0),0)</f>
        <v>4997240.183078642</v>
      </c>
      <c r="S380" s="25">
        <f t="shared" ca="1" si="267"/>
        <v>8350666.8196970103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6404.7404596389215</v>
      </c>
      <c r="K381" s="25">
        <f t="shared" si="264"/>
        <v>16520.094745597391</v>
      </c>
      <c r="L381" s="25"/>
      <c r="N381" s="25">
        <f>'Combined Retirement'!$C$18/12</f>
        <v>33932.660666666663</v>
      </c>
      <c r="O381" s="25">
        <f t="shared" si="265"/>
        <v>11007.82546143035</v>
      </c>
      <c r="P381" s="25">
        <f t="shared" si="266"/>
        <v>22924.835205236312</v>
      </c>
      <c r="Q381" s="25">
        <f t="array" aca="1" ref="Q381" ca="1">INDEX('Isaac 401k'!L:L,MATCH('Retirement Calculator'!A381,'Isaac 401k'!N:N,0),0)</f>
        <v>3360967.820726057</v>
      </c>
      <c r="R381" s="25">
        <f t="array" aca="1" ref="R381" ca="1">INDEX('Lorri 401b'!L:L,MATCH('Retirement Calculator'!A381,'Lorri 401b'!N:N,0),0)</f>
        <v>5001473.0887010982</v>
      </c>
      <c r="S381" s="25">
        <f t="shared" ca="1" si="267"/>
        <v>8362440.9094271548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6404.7404596389215</v>
      </c>
      <c r="K382" s="25">
        <f t="shared" si="264"/>
        <v>16520.094745597391</v>
      </c>
      <c r="L382" s="25"/>
      <c r="N382" s="25">
        <f>'Combined Retirement'!$C$18/12</f>
        <v>33932.660666666663</v>
      </c>
      <c r="O382" s="25">
        <f t="shared" si="265"/>
        <v>11007.82546143035</v>
      </c>
      <c r="P382" s="25">
        <f t="shared" si="266"/>
        <v>22924.835205236312</v>
      </c>
      <c r="Q382" s="25">
        <f t="array" aca="1" ref="Q382" ca="1">INDEX('Isaac 401k'!L:L,MATCH('Retirement Calculator'!A382,'Isaac 401k'!N:N,0),0)</f>
        <v>3368540.4264341947</v>
      </c>
      <c r="R382" s="25">
        <f t="array" aca="1" ref="R382" ca="1">INDEX('Lorri 401b'!L:L,MATCH('Retirement Calculator'!A382,'Lorri 401b'!N:N,0),0)</f>
        <v>5005723.6314303149</v>
      </c>
      <c r="S382" s="25">
        <f t="shared" ca="1" si="267"/>
        <v>8374264.0578645095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6404.7404596389215</v>
      </c>
      <c r="K383" s="25">
        <f t="shared" si="264"/>
        <v>16520.094745597391</v>
      </c>
      <c r="L383" s="25"/>
      <c r="N383" s="25">
        <f>'Combined Retirement'!$C$18/12</f>
        <v>33932.660666666663</v>
      </c>
      <c r="O383" s="25">
        <f t="shared" si="265"/>
        <v>11007.82546143035</v>
      </c>
      <c r="P383" s="25">
        <f t="shared" si="266"/>
        <v>22924.835205236312</v>
      </c>
      <c r="Q383" s="25">
        <f t="array" aca="1" ref="Q383" ca="1">INDEX('Isaac 401k'!L:L,MATCH('Retirement Calculator'!A383,'Isaac 401k'!N:N,0),0)</f>
        <v>3376144.5846661162</v>
      </c>
      <c r="R383" s="25">
        <f t="array" aca="1" ref="R383" ca="1">INDEX('Lorri 401b'!L:L,MATCH('Retirement Calculator'!A383,'Lorri 401b'!N:N,0),0)</f>
        <v>5009991.8847542368</v>
      </c>
      <c r="S383" s="25">
        <f t="shared" ca="1" si="267"/>
        <v>8386136.469420353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6404.7404596389215</v>
      </c>
      <c r="K384" s="25">
        <f t="shared" si="264"/>
        <v>16520.094745597391</v>
      </c>
      <c r="L384" s="25"/>
      <c r="N384" s="25">
        <f>'Combined Retirement'!$C$18/12</f>
        <v>33932.660666666663</v>
      </c>
      <c r="O384" s="25">
        <f t="shared" si="265"/>
        <v>11007.82546143035</v>
      </c>
      <c r="P384" s="25">
        <f t="shared" si="266"/>
        <v>22924.835205236312</v>
      </c>
      <c r="Q384" s="25">
        <f t="array" aca="1" ref="Q384" ca="1">INDEX('Isaac 401k'!L:L,MATCH('Retirement Calculator'!A384,'Isaac 401k'!N:N,0),0)</f>
        <v>3383780.4268906708</v>
      </c>
      <c r="R384" s="25">
        <f t="array" aca="1" ref="R384" ca="1">INDEX('Lorri 401b'!L:L,MATCH('Retirement Calculator'!A384,'Lorri 401b'!N:N,0),0)</f>
        <v>5014277.9224670082</v>
      </c>
      <c r="S384" s="25">
        <f t="shared" ca="1" si="267"/>
        <v>8398058.3493576795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6404.7404596389215</v>
      </c>
      <c r="K385" s="25">
        <f t="shared" si="264"/>
        <v>16520.094745597391</v>
      </c>
      <c r="L385" s="25"/>
      <c r="N385" s="25">
        <f>'Combined Retirement'!$C$18/12</f>
        <v>33932.660666666663</v>
      </c>
      <c r="O385" s="25">
        <f t="shared" si="265"/>
        <v>11007.82546143035</v>
      </c>
      <c r="P385" s="25">
        <f t="shared" si="266"/>
        <v>22924.835205236312</v>
      </c>
      <c r="Q385" s="25">
        <f t="array" aca="1" ref="Q385" ca="1">INDEX('Isaac 401k'!L:L,MATCH('Retirement Calculator'!A385,'Isaac 401k'!N:N,0),0)</f>
        <v>3391448.0851244945</v>
      </c>
      <c r="R385" s="25">
        <f t="array" aca="1" ref="R385" ca="1">INDEX('Lorri 401b'!L:L,MATCH('Retirement Calculator'!A385,'Lorri 401b'!N:N,0),0)</f>
        <v>5018581.8186702495</v>
      </c>
      <c r="S385" s="25">
        <f t="shared" ca="1" si="267"/>
        <v>8410029.9037947431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6404.7404596389215</v>
      </c>
      <c r="K386" s="25">
        <f t="shared" si="264"/>
        <v>16520.094745597391</v>
      </c>
      <c r="L386" s="25"/>
      <c r="N386" s="25">
        <f>'Combined Retirement'!$C$18/12</f>
        <v>33932.660666666663</v>
      </c>
      <c r="O386" s="25">
        <f t="shared" si="265"/>
        <v>11007.82546143035</v>
      </c>
      <c r="P386" s="25">
        <f t="shared" si="266"/>
        <v>22924.835205236312</v>
      </c>
      <c r="Q386" s="25">
        <f t="array" aca="1" ref="Q386" ca="1">INDEX('Isaac 401k'!L:L,MATCH('Retirement Calculator'!A386,'Isaac 401k'!N:N,0),0)</f>
        <v>3399147.6919342922</v>
      </c>
      <c r="R386" s="25">
        <f t="array" aca="1" ref="R386" ca="1">INDEX('Lorri 401b'!L:L,MATCH('Retirement Calculator'!A386,'Lorri 401b'!N:N,0),0)</f>
        <v>5022903.6477743378</v>
      </c>
      <c r="S386" s="25">
        <f t="shared" ca="1" si="267"/>
        <v>8422051.33970863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6404.7404596389215</v>
      </c>
      <c r="K387" s="25">
        <f t="shared" si="264"/>
        <v>16520.094745597391</v>
      </c>
      <c r="L387" s="25"/>
      <c r="N387" s="25">
        <f>'Combined Retirement'!$C$18/12</f>
        <v>33932.660666666663</v>
      </c>
      <c r="O387" s="25">
        <f t="shared" si="265"/>
        <v>11007.82546143035</v>
      </c>
      <c r="P387" s="25">
        <f t="shared" si="266"/>
        <v>22924.835205236312</v>
      </c>
      <c r="Q387" s="25">
        <f t="array" aca="1" ref="Q387" ca="1">INDEX('Isaac 401k'!L:L,MATCH('Retirement Calculator'!A387,'Isaac 401k'!N:N,0),0)</f>
        <v>3406879.3804391306</v>
      </c>
      <c r="R387" s="25">
        <f t="array" aca="1" ref="R387" ca="1">INDEX('Lorri 401b'!L:L,MATCH('Retirement Calculator'!A387,'Lorri 401b'!N:N,0),0)</f>
        <v>5027243.4844996929</v>
      </c>
      <c r="S387" s="25">
        <f t="shared" ca="1" si="267"/>
        <v>8434122.8649388235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6404.7404596389215</v>
      </c>
      <c r="K388" s="25">
        <f t="shared" si="264"/>
        <v>16520.094745597391</v>
      </c>
      <c r="L388" s="25"/>
      <c r="N388" s="25">
        <f>'Combined Retirement'!$C$18/12</f>
        <v>33932.660666666663</v>
      </c>
      <c r="O388" s="25">
        <f t="shared" si="265"/>
        <v>11007.82546143035</v>
      </c>
      <c r="P388" s="25">
        <f t="shared" si="266"/>
        <v>22924.835205236312</v>
      </c>
      <c r="Q388" s="25">
        <f t="array" aca="1" ref="Q388" ca="1">INDEX('Isaac 401k'!L:L,MATCH('Retirement Calculator'!A388,'Isaac 401k'!N:N,0),0)</f>
        <v>3414643.2843127395</v>
      </c>
      <c r="R388" s="25">
        <f t="array" aca="1" ref="R388" ca="1">INDEX('Lorri 401b'!L:L,MATCH('Retirement Calculator'!A388,'Lorri 401b'!N:N,0),0)</f>
        <v>5031601.4038780704</v>
      </c>
      <c r="S388" s="25">
        <f t="shared" ca="1" si="267"/>
        <v>8446244.6881908104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6404.7404596389215</v>
      </c>
      <c r="K389" s="25">
        <f t="shared" si="264"/>
        <v>16520.094745597391</v>
      </c>
      <c r="L389" s="25"/>
      <c r="N389" s="25">
        <f>'Combined Retirement'!$C$18/12</f>
        <v>33932.660666666663</v>
      </c>
      <c r="O389" s="25">
        <f t="shared" si="265"/>
        <v>11007.82546143035</v>
      </c>
      <c r="P389" s="25">
        <f t="shared" si="266"/>
        <v>22924.835205236312</v>
      </c>
      <c r="Q389" s="25">
        <f t="array" aca="1" ref="Q389" ca="1">INDEX('Isaac 401k'!L:L,MATCH('Retirement Calculator'!A389,'Isaac 401k'!N:N,0),0)</f>
        <v>3422439.5377858216</v>
      </c>
      <c r="R389" s="25">
        <f t="array" aca="1" ref="R389" ca="1">INDEX('Lorri 401b'!L:L,MATCH('Retirement Calculator'!A389,'Lorri 401b'!N:N,0),0)</f>
        <v>5035977.4812538577</v>
      </c>
      <c r="S389" s="25">
        <f t="shared" ca="1" si="267"/>
        <v>8458417.0190396793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6404.7404596389215</v>
      </c>
      <c r="K390" s="25">
        <f t="shared" si="264"/>
        <v>16520.094745597391</v>
      </c>
      <c r="L390" s="25"/>
      <c r="N390" s="25">
        <f>'Combined Retirement'!$C$18/12</f>
        <v>33932.660666666663</v>
      </c>
      <c r="O390" s="25">
        <f t="shared" si="265"/>
        <v>11007.82546143035</v>
      </c>
      <c r="P390" s="25">
        <f t="shared" si="266"/>
        <v>22924.835205236312</v>
      </c>
      <c r="Q390" s="25">
        <f t="array" aca="1" ref="Q390" ca="1">INDEX('Isaac 401k'!L:L,MATCH('Retirement Calculator'!A390,'Isaac 401k'!N:N,0),0)</f>
        <v>3430268.275648375</v>
      </c>
      <c r="R390" s="25">
        <f t="array" aca="1" ref="R390" ca="1">INDEX('Lorri 401b'!L:L,MATCH('Retirement Calculator'!A390,'Lorri 401b'!N:N,0),0)</f>
        <v>5040371.7922853781</v>
      </c>
      <c r="S390" s="25">
        <f t="shared" ca="1" si="267"/>
        <v>8470640.0679337531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6404.7404596389215</v>
      </c>
      <c r="K391" s="25">
        <f t="shared" si="264"/>
        <v>16520.094745597391</v>
      </c>
      <c r="L391" s="25"/>
      <c r="N391" s="25">
        <f>'Combined Retirement'!$C$18/12</f>
        <v>33932.660666666663</v>
      </c>
      <c r="O391" s="25">
        <f t="shared" si="265"/>
        <v>11007.82546143035</v>
      </c>
      <c r="P391" s="25">
        <f t="shared" si="266"/>
        <v>22924.835205236312</v>
      </c>
      <c r="Q391" s="25">
        <f t="array" aca="1" ref="Q391" ca="1">INDEX('Isaac 401k'!L:L,MATCH('Retirement Calculator'!A391,'Isaac 401k'!N:N,0),0)</f>
        <v>3438129.6332520223</v>
      </c>
      <c r="R391" s="25">
        <f t="array" aca="1" ref="R391" ca="1">INDEX('Lorri 401b'!L:L,MATCH('Retirement Calculator'!A391,'Lorri 401b'!N:N,0),0)</f>
        <v>5044784.4129461963</v>
      </c>
      <c r="S391" s="25">
        <f t="shared" ca="1" si="267"/>
        <v>8482914.0461982191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6404.7404596389215</v>
      </c>
      <c r="K392" s="25">
        <f t="shared" si="264"/>
        <v>16520.094745597391</v>
      </c>
      <c r="L392" s="25"/>
      <c r="N392" s="25">
        <f>'Combined Retirement'!$C$18/12</f>
        <v>33932.660666666663</v>
      </c>
      <c r="O392" s="25">
        <f t="shared" si="265"/>
        <v>11007.82546143035</v>
      </c>
      <c r="P392" s="25">
        <f t="shared" si="266"/>
        <v>22924.835205236312</v>
      </c>
      <c r="Q392" s="25">
        <f t="array" aca="1" ref="Q392" ca="1">INDEX('Isaac 401k'!L:L,MATCH('Retirement Calculator'!A392,'Isaac 401k'!N:N,0),0)</f>
        <v>3446023.7465123516</v>
      </c>
      <c r="R392" s="25">
        <f t="array" aca="1" ref="R392" ca="1">INDEX('Lorri 401b'!L:L,MATCH('Retirement Calculator'!A392,'Lorri 401b'!N:N,0),0)</f>
        <v>5049215.4195264345</v>
      </c>
      <c r="S392" s="25">
        <f t="shared" ca="1" si="267"/>
        <v>8495239.1660387851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6404.7404596389215</v>
      </c>
      <c r="K393" s="25">
        <f t="shared" si="264"/>
        <v>16520.094745597391</v>
      </c>
      <c r="L393" s="25"/>
      <c r="N393" s="25">
        <f>'Combined Retirement'!$C$18/12</f>
        <v>33932.660666666663</v>
      </c>
      <c r="O393" s="25">
        <f t="shared" si="265"/>
        <v>11007.82546143035</v>
      </c>
      <c r="P393" s="25">
        <f t="shared" si="266"/>
        <v>22924.835205236312</v>
      </c>
      <c r="Q393" s="25">
        <f t="array" aca="1" ref="Q393" ca="1">INDEX('Isaac 401k'!L:L,MATCH('Retirement Calculator'!A393,'Isaac 401k'!N:N,0),0)</f>
        <v>3453950.7519112653</v>
      </c>
      <c r="R393" s="25">
        <f t="array" aca="1" ref="R393" ca="1">INDEX('Lorri 401b'!L:L,MATCH('Retirement Calculator'!A393,'Lorri 401b'!N:N,0),0)</f>
        <v>5053664.8886340903</v>
      </c>
      <c r="S393" s="25">
        <f t="shared" ca="1" si="267"/>
        <v>8507615.6405453552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6404.7404596389215</v>
      </c>
      <c r="K394" s="25">
        <f t="shared" si="264"/>
        <v>16520.094745597391</v>
      </c>
      <c r="L394" s="25"/>
      <c r="N394" s="25">
        <f>'Combined Retirement'!$C$18/12</f>
        <v>33932.660666666663</v>
      </c>
      <c r="O394" s="25">
        <f t="shared" si="265"/>
        <v>11007.82546143035</v>
      </c>
      <c r="P394" s="25">
        <f t="shared" si="266"/>
        <v>22924.835205236312</v>
      </c>
      <c r="Q394" s="25">
        <f t="array" aca="1" ref="Q394" ca="1">INDEX('Isaac 401k'!L:L,MATCH('Retirement Calculator'!A394,'Isaac 401k'!N:N,0),0)</f>
        <v>3461910.7864993415</v>
      </c>
      <c r="R394" s="25">
        <f t="array" aca="1" ref="R394" ca="1">INDEX('Lorri 401b'!L:L,MATCH('Retirement Calculator'!A394,'Lorri 401b'!N:N,0),0)</f>
        <v>5058132.8971963609</v>
      </c>
      <c r="S394" s="25">
        <f t="shared" ca="1" si="267"/>
        <v>8520043.6836957019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6404.7404596389215</v>
      </c>
      <c r="K395" s="25">
        <f t="shared" si="264"/>
        <v>16520.094745597391</v>
      </c>
      <c r="L395" s="25"/>
      <c r="N395" s="25">
        <f>'Combined Retirement'!$C$18/12</f>
        <v>33932.660666666663</v>
      </c>
      <c r="O395" s="25">
        <f t="shared" si="265"/>
        <v>11007.82546143035</v>
      </c>
      <c r="P395" s="25">
        <f t="shared" si="266"/>
        <v>22924.835205236312</v>
      </c>
      <c r="Q395" s="25">
        <f t="array" aca="1" ref="Q395" ca="1">INDEX('Isaac 401k'!L:L,MATCH('Retirement Calculator'!A395,'Isaac 401k'!N:N,0),0)</f>
        <v>3469903.9878982012</v>
      </c>
      <c r="R395" s="25">
        <f t="array" aca="1" ref="R395" ca="1">INDEX('Lorri 401b'!L:L,MATCH('Retirement Calculator'!A395,'Lorri 401b'!N:N,0),0)</f>
        <v>5062619.5224609748</v>
      </c>
      <c r="S395" s="25">
        <f t="shared" ca="1" si="267"/>
        <v>8532523.5103591755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6404.7404596389215</v>
      </c>
      <c r="K396" s="25">
        <f t="shared" si="264"/>
        <v>16520.094745597391</v>
      </c>
      <c r="L396" s="25"/>
      <c r="N396" s="25">
        <f>'Combined Retirement'!$C$18/12</f>
        <v>33932.660666666663</v>
      </c>
      <c r="O396" s="25">
        <f t="shared" si="265"/>
        <v>11007.82546143035</v>
      </c>
      <c r="P396" s="25">
        <f t="shared" si="266"/>
        <v>22924.835205236312</v>
      </c>
      <c r="Q396" s="25">
        <f t="array" aca="1" ref="Q396" ca="1">INDEX('Isaac 401k'!L:L,MATCH('Retirement Calculator'!A396,'Isaac 401k'!N:N,0),0)</f>
        <v>3477930.4943028893</v>
      </c>
      <c r="R396" s="25">
        <f t="array" aca="1" ref="R396" ca="1">INDEX('Lorri 401b'!L:L,MATCH('Retirement Calculator'!A396,'Lorri 401b'!N:N,0),0)</f>
        <v>5067124.8419975247</v>
      </c>
      <c r="S396" s="25">
        <f t="shared" ca="1" si="267"/>
        <v>8545055.3363004141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6404.7404596389215</v>
      </c>
      <c r="K397" s="25">
        <f t="shared" si="264"/>
        <v>16520.094745597391</v>
      </c>
      <c r="L397" s="25"/>
      <c r="N397" s="25">
        <f>'Combined Retirement'!$C$18/12</f>
        <v>33932.660666666663</v>
      </c>
      <c r="O397" s="25">
        <f t="shared" si="265"/>
        <v>11007.82546143035</v>
      </c>
      <c r="P397" s="25">
        <f t="shared" si="266"/>
        <v>22924.835205236312</v>
      </c>
      <c r="Q397" s="25">
        <f t="array" aca="1" ref="Q397" ca="1">INDEX('Isaac 401k'!L:L,MATCH('Retirement Calculator'!A397,'Isaac 401k'!N:N,0),0)</f>
        <v>3485990.4444842637</v>
      </c>
      <c r="R397" s="25">
        <f t="array" aca="1" ref="R397" ca="1">INDEX('Lorri 401b'!L:L,MATCH('Retirement Calculator'!A397,'Lorri 401b'!N:N,0),0)</f>
        <v>5071648.9336988097</v>
      </c>
      <c r="S397" s="25">
        <f t="shared" ca="1" si="267"/>
        <v>8557639.3781830743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6404.7404596389215</v>
      </c>
      <c r="K398" s="25">
        <f t="shared" si="264"/>
        <v>16520.094745597391</v>
      </c>
      <c r="L398" s="25"/>
      <c r="N398" s="25">
        <f>'Combined Retirement'!$C$18/12</f>
        <v>33932.660666666663</v>
      </c>
      <c r="O398" s="25">
        <f t="shared" si="265"/>
        <v>11007.82546143035</v>
      </c>
      <c r="P398" s="25">
        <f t="shared" si="266"/>
        <v>22924.835205236312</v>
      </c>
      <c r="Q398" s="25">
        <f t="array" aca="1" ref="Q398" ca="1">INDEX('Isaac 401k'!L:L,MATCH('Retirement Calculator'!A398,'Isaac 401k'!N:N,0),0)</f>
        <v>3494083.9777913936</v>
      </c>
      <c r="R398" s="25">
        <f t="array" aca="1" ref="R398" ca="1">INDEX('Lorri 401b'!L:L,MATCH('Retirement Calculator'!A398,'Lorri 401b'!N:N,0),0)</f>
        <v>5076191.8757821834</v>
      </c>
      <c r="S398" s="25">
        <f t="shared" ca="1" si="267"/>
        <v>8570275.8535735775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6404.7404596389215</v>
      </c>
      <c r="K399" s="25">
        <f t="shared" si="264"/>
        <v>16520.094745597391</v>
      </c>
      <c r="L399" s="25"/>
      <c r="N399" s="25">
        <f>'Combined Retirement'!$C$18/12</f>
        <v>33932.660666666663</v>
      </c>
      <c r="O399" s="25">
        <f t="shared" si="265"/>
        <v>11007.82546143035</v>
      </c>
      <c r="P399" s="25">
        <f t="shared" si="266"/>
        <v>22924.835205236312</v>
      </c>
      <c r="Q399" s="25">
        <f t="array" aca="1" ref="Q399" ca="1">INDEX('Isaac 401k'!L:L,MATCH('Retirement Calculator'!A399,'Isaac 401k'!N:N,0),0)</f>
        <v>3502211.2341539701</v>
      </c>
      <c r="R399" s="25">
        <f t="array" aca="1" ref="R399" ca="1">INDEX('Lorri 401b'!L:L,MATCH('Retirement Calculator'!A399,'Lorri 401b'!N:N,0),0)</f>
        <v>5080753.7467909046</v>
      </c>
      <c r="S399" s="25">
        <f t="shared" ca="1" si="267"/>
        <v>8582964.9809448756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6404.7404596389215</v>
      </c>
      <c r="K400" s="25">
        <f t="shared" si="264"/>
        <v>16520.094745597391</v>
      </c>
      <c r="L400" s="25"/>
      <c r="N400" s="25">
        <f>'Combined Retirement'!$C$18/12</f>
        <v>33932.660666666663</v>
      </c>
      <c r="O400" s="25">
        <f t="shared" si="265"/>
        <v>11007.82546143035</v>
      </c>
      <c r="P400" s="25">
        <f t="shared" si="266"/>
        <v>22924.835205236312</v>
      </c>
      <c r="Q400" s="25">
        <f t="array" aca="1" ref="Q400" ca="1">INDEX('Isaac 401k'!L:L,MATCH('Retirement Calculator'!A400,'Isaac 401k'!N:N,0),0)</f>
        <v>3510372.3540847241</v>
      </c>
      <c r="R400" s="25">
        <f t="array" aca="1" ref="R400" ca="1">INDEX('Lorri 401b'!L:L,MATCH('Retirement Calculator'!A400,'Lorri 401b'!N:N,0),0)</f>
        <v>5085334.6255954951</v>
      </c>
      <c r="S400" s="25">
        <f t="shared" ca="1" si="267"/>
        <v>8595706.9796802197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6404.7404596389215</v>
      </c>
      <c r="K401" s="25">
        <f t="shared" si="264"/>
        <v>16520.094745597391</v>
      </c>
      <c r="L401" s="25"/>
      <c r="N401" s="25">
        <f>'Combined Retirement'!$C$18/12</f>
        <v>33932.660666666663</v>
      </c>
      <c r="O401" s="25">
        <f t="shared" si="265"/>
        <v>11007.82546143035</v>
      </c>
      <c r="P401" s="25">
        <f t="shared" si="266"/>
        <v>22924.835205236312</v>
      </c>
      <c r="Q401" s="25">
        <f t="array" aca="1" ref="Q401" ca="1">INDEX('Isaac 401k'!L:L,MATCH('Retirement Calculator'!A401,'Isaac 401k'!N:N,0),0)</f>
        <v>3518567.4786818563</v>
      </c>
      <c r="R401" s="25">
        <f t="array" aca="1" ref="R401" ca="1">INDEX('Lorri 401b'!L:L,MATCH('Retirement Calculator'!A401,'Lorri 401b'!N:N,0),0)</f>
        <v>5089934.5913951052</v>
      </c>
      <c r="S401" s="25">
        <f t="shared" ca="1" si="267"/>
        <v>8608502.0700769611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6404.7404596389215</v>
      </c>
      <c r="K402" s="25">
        <f t="shared" si="264"/>
        <v>16520.094745597391</v>
      </c>
      <c r="L402" s="25"/>
      <c r="N402" s="25">
        <f>'Combined Retirement'!$C$18/12</f>
        <v>33932.660666666663</v>
      </c>
      <c r="O402" s="25">
        <f t="shared" si="265"/>
        <v>11007.82546143035</v>
      </c>
      <c r="P402" s="25">
        <f t="shared" si="266"/>
        <v>22924.835205236312</v>
      </c>
      <c r="Q402" s="25">
        <f t="array" aca="1" ref="Q402" ca="1">INDEX('Isaac 401k'!L:L,MATCH('Retirement Calculator'!A402,'Isaac 401k'!N:N,0),0)</f>
        <v>3526796.7496314766</v>
      </c>
      <c r="R402" s="25">
        <f t="array" aca="1" ref="R402" ca="1">INDEX('Lorri 401b'!L:L,MATCH('Retirement Calculator'!A402,'Lorri 401b'!N:N,0),0)</f>
        <v>5094553.7237188807</v>
      </c>
      <c r="S402" s="25">
        <f t="shared" ca="1" si="267"/>
        <v>8621350.4733503573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6404.7404596389215</v>
      </c>
      <c r="K403" s="25">
        <f t="shared" si="264"/>
        <v>16520.094745597391</v>
      </c>
      <c r="L403" s="25"/>
      <c r="N403" s="25">
        <f>'Combined Retirement'!$C$18/12</f>
        <v>33932.660666666663</v>
      </c>
      <c r="O403" s="25">
        <f t="shared" si="265"/>
        <v>11007.82546143035</v>
      </c>
      <c r="P403" s="25">
        <f t="shared" si="266"/>
        <v>22924.835205236312</v>
      </c>
      <c r="Q403" s="25">
        <f t="array" aca="1" ref="Q403" ca="1">INDEX('Isaac 401k'!L:L,MATCH('Retirement Calculator'!A403,'Isaac 401k'!N:N,0),0)</f>
        <v>3535060.3092100536</v>
      </c>
      <c r="R403" s="25">
        <f t="array" aca="1" ref="R403" ca="1">INDEX('Lorri 401b'!L:L,MATCH('Retirement Calculator'!A403,'Lorri 401b'!N:N,0),0)</f>
        <v>5099192.1024273382</v>
      </c>
      <c r="S403" s="25">
        <f t="shared" ca="1" si="267"/>
        <v>8634252.4116373919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6404.7404596389215</v>
      </c>
      <c r="K404" s="25">
        <f t="shared" si="264"/>
        <v>16520.094745597391</v>
      </c>
      <c r="L404" s="25"/>
      <c r="N404" s="25">
        <f>'Combined Retirement'!$C$18/12</f>
        <v>33932.660666666663</v>
      </c>
      <c r="O404" s="25">
        <f t="shared" si="265"/>
        <v>11007.82546143035</v>
      </c>
      <c r="P404" s="25">
        <f t="shared" si="266"/>
        <v>22924.835205236312</v>
      </c>
      <c r="Q404" s="25">
        <f t="array" aca="1" ref="Q404" ca="1">INDEX('Isaac 401k'!L:L,MATCH('Retirement Calculator'!A404,'Isaac 401k'!N:N,0),0)</f>
        <v>3543358.3002868746</v>
      </c>
      <c r="R404" s="25">
        <f t="array" aca="1" ref="R404" ca="1">INDEX('Lorri 401b'!L:L,MATCH('Retirement Calculator'!A404,'Lorri 401b'!N:N,0),0)</f>
        <v>5103849.807713748</v>
      </c>
      <c r="S404" s="25">
        <f t="shared" ca="1" si="267"/>
        <v>8647208.1080006231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6404.7404596389215</v>
      </c>
      <c r="K405" s="25">
        <f t="shared" si="264"/>
        <v>16520.094745597391</v>
      </c>
      <c r="L405" s="25"/>
      <c r="N405" s="25">
        <f>'Combined Retirement'!$C$18/12</f>
        <v>33932.660666666663</v>
      </c>
      <c r="O405" s="25">
        <f t="shared" si="265"/>
        <v>11007.82546143035</v>
      </c>
      <c r="P405" s="25">
        <f t="shared" si="266"/>
        <v>22924.835205236312</v>
      </c>
      <c r="Q405" s="25">
        <f t="array" aca="1" ref="Q405" ca="1">INDEX('Isaac 401k'!L:L,MATCH('Retirement Calculator'!A405,'Isaac 401k'!N:N,0),0)</f>
        <v>3551690.8663265156</v>
      </c>
      <c r="R405" s="25">
        <f t="array" aca="1" ref="R405" ca="1">INDEX('Lorri 401b'!L:L,MATCH('Retirement Calculator'!A405,'Lorri 401b'!N:N,0),0)</f>
        <v>5108526.9201055178</v>
      </c>
      <c r="S405" s="25">
        <f t="shared" ca="1" si="267"/>
        <v>8660217.7864320334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6404.7404596389215</v>
      </c>
      <c r="K406" s="25">
        <f t="shared" si="264"/>
        <v>16520.094745597391</v>
      </c>
      <c r="L406" s="25"/>
      <c r="N406" s="25">
        <f>'Combined Retirement'!$C$18/12</f>
        <v>33932.660666666663</v>
      </c>
      <c r="O406" s="25">
        <f t="shared" si="265"/>
        <v>11007.82546143035</v>
      </c>
      <c r="P406" s="25">
        <f t="shared" si="266"/>
        <v>22924.835205236312</v>
      </c>
      <c r="Q406" s="25">
        <f t="array" aca="1" ref="Q406" ca="1">INDEX('Isaac 401k'!L:L,MATCH('Retirement Calculator'!A406,'Isaac 401k'!N:N,0),0)</f>
        <v>3560058.1513913218</v>
      </c>
      <c r="R406" s="25">
        <f t="array" aca="1" ref="R406" ca="1">INDEX('Lorri 401b'!L:L,MATCH('Retirement Calculator'!A406,'Lorri 401b'!N:N,0),0)</f>
        <v>5113223.5204655863</v>
      </c>
      <c r="S406" s="25">
        <f t="shared" ca="1" si="267"/>
        <v>8673281.6718569081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6404.7404596389215</v>
      </c>
      <c r="K407" s="25">
        <f t="shared" si="264"/>
        <v>16520.094745597391</v>
      </c>
      <c r="L407" s="25"/>
      <c r="N407" s="25">
        <f>'Combined Retirement'!$C$18/12</f>
        <v>33932.660666666663</v>
      </c>
      <c r="O407" s="25">
        <f t="shared" si="265"/>
        <v>11007.82546143035</v>
      </c>
      <c r="P407" s="25">
        <f t="shared" si="266"/>
        <v>22924.835205236312</v>
      </c>
      <c r="Q407" s="25">
        <f t="array" aca="1" ref="Q407" ca="1">INDEX('Isaac 401k'!L:L,MATCH('Retirement Calculator'!A407,'Isaac 401k'!N:N,0),0)</f>
        <v>3568460.300143898</v>
      </c>
      <c r="R407" s="25">
        <f t="array" aca="1" ref="R407" ca="1">INDEX('Lorri 401b'!L:L,MATCH('Retirement Calculator'!A407,'Lorri 401b'!N:N,0),0)</f>
        <v>5117939.689993822</v>
      </c>
      <c r="S407" s="25">
        <f t="shared" ca="1" si="267"/>
        <v>8686399.9901377205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6404.7404596389215</v>
      </c>
      <c r="K408" s="25">
        <f t="shared" si="264"/>
        <v>16520.094745597391</v>
      </c>
      <c r="L408" s="25"/>
      <c r="N408" s="25">
        <f>'Combined Retirement'!$C$18/12</f>
        <v>33932.660666666663</v>
      </c>
      <c r="O408" s="25">
        <f t="shared" si="265"/>
        <v>11007.82546143035</v>
      </c>
      <c r="P408" s="25">
        <f t="shared" si="266"/>
        <v>22924.835205236312</v>
      </c>
      <c r="Q408" s="25">
        <f t="array" aca="1" ref="Q408" ca="1">INDEX('Isaac 401k'!L:L,MATCH('Retirement Calculator'!A408,'Isaac 401k'!N:N,0),0)</f>
        <v>3576897.4578496101</v>
      </c>
      <c r="R408" s="25">
        <f t="array" aca="1" ref="R408" ca="1">INDEX('Lorri 401b'!L:L,MATCH('Retirement Calculator'!A408,'Lorri 401b'!N:N,0),0)</f>
        <v>5122675.5102284253</v>
      </c>
      <c r="S408" s="25">
        <f t="shared" ca="1" si="267"/>
        <v>8699572.9680780359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6404.7404596389215</v>
      </c>
      <c r="K409" s="25">
        <f t="shared" si="264"/>
        <v>16520.094745597391</v>
      </c>
      <c r="L409" s="25"/>
      <c r="N409" s="25">
        <f>'Combined Retirement'!$C$18/12</f>
        <v>33932.660666666663</v>
      </c>
      <c r="O409" s="25">
        <f t="shared" si="265"/>
        <v>11007.82546143035</v>
      </c>
      <c r="P409" s="25">
        <f t="shared" si="266"/>
        <v>22924.835205236312</v>
      </c>
      <c r="Q409" s="25">
        <f t="array" aca="1" ref="Q409" ca="1">INDEX('Isaac 401k'!L:L,MATCH('Retirement Calculator'!A409,'Isaac 401k'!N:N,0),0)</f>
        <v>3585369.7703790958</v>
      </c>
      <c r="R409" s="25">
        <f t="array" aca="1" ref="R409" ca="1">INDEX('Lorri 401b'!L:L,MATCH('Retirement Calculator'!A409,'Lorri 401b'!N:N,0),0)</f>
        <v>5127431.0630473392</v>
      </c>
      <c r="S409" s="25">
        <f t="shared" ca="1" si="267"/>
        <v>8712800.8334264345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6404.7404596389215</v>
      </c>
      <c r="K410" s="25">
        <f t="shared" si="264"/>
        <v>16520.094745597391</v>
      </c>
      <c r="L410" s="25"/>
      <c r="N410" s="25">
        <f>'Combined Retirement'!$C$18/12</f>
        <v>33932.660666666663</v>
      </c>
      <c r="O410" s="25">
        <f t="shared" si="265"/>
        <v>11007.82546143035</v>
      </c>
      <c r="P410" s="25">
        <f t="shared" si="266"/>
        <v>22924.835205236312</v>
      </c>
      <c r="Q410" s="25">
        <f t="array" aca="1" ref="Q410" ca="1">INDEX('Isaac 401k'!L:L,MATCH('Retirement Calculator'!A410,'Isaac 401k'!N:N,0),0)</f>
        <v>3593877.3842107877</v>
      </c>
      <c r="R410" s="25">
        <f t="array" aca="1" ref="R410" ca="1">INDEX('Lorri 401b'!L:L,MATCH('Retirement Calculator'!A410,'Lorri 401b'!N:N,0),0)</f>
        <v>5132206.4306696653</v>
      </c>
      <c r="S410" s="25">
        <f t="shared" ca="1" si="267"/>
        <v>8726083.8148804531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6404.7404596389215</v>
      </c>
      <c r="K411" s="25">
        <f t="shared" si="264"/>
        <v>16520.094745597391</v>
      </c>
      <c r="L411" s="25"/>
      <c r="N411" s="25">
        <f>'Combined Retirement'!$C$18/12</f>
        <v>33932.660666666663</v>
      </c>
      <c r="O411" s="25">
        <f t="shared" si="265"/>
        <v>11007.82546143035</v>
      </c>
      <c r="P411" s="25">
        <f t="shared" si="266"/>
        <v>22924.835205236312</v>
      </c>
      <c r="Q411" s="25">
        <f t="array" aca="1" ref="Q411" ca="1">INDEX('Isaac 401k'!L:L,MATCH('Retirement Calculator'!A411,'Isaac 401k'!N:N,0),0)</f>
        <v>3602420.446433445</v>
      </c>
      <c r="R411" s="25">
        <f t="array" aca="1" ref="R411" ca="1">INDEX('Lorri 401b'!L:L,MATCH('Retirement Calculator'!A411,'Lorri 401b'!N:N,0),0)</f>
        <v>5137001.6956570847</v>
      </c>
      <c r="S411" s="25">
        <f t="shared" ca="1" si="267"/>
        <v>8739422.1420905292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6404.7404596389215</v>
      </c>
      <c r="K412" s="25">
        <f t="shared" si="264"/>
        <v>16520.094745597391</v>
      </c>
      <c r="L412" s="25"/>
      <c r="N412" s="25">
        <f>'Combined Retirement'!$C$18/12</f>
        <v>33932.660666666663</v>
      </c>
      <c r="O412" s="25">
        <f t="shared" si="265"/>
        <v>11007.82546143035</v>
      </c>
      <c r="P412" s="25">
        <f t="shared" si="266"/>
        <v>22924.835205236312</v>
      </c>
      <c r="Q412" s="25">
        <f t="array" aca="1" ref="Q412" ca="1">INDEX('Isaac 401k'!L:L,MATCH('Retirement Calculator'!A412,'Isaac 401k'!N:N,0),0)</f>
        <v>3610999.1047486966</v>
      </c>
      <c r="R412" s="25">
        <f t="array" aca="1" ref="R412" ca="1">INDEX('Lorri 401b'!L:L,MATCH('Retirement Calculator'!A412,'Lorri 401b'!N:N,0),0)</f>
        <v>5141816.9409152847</v>
      </c>
      <c r="S412" s="25">
        <f t="shared" ca="1" si="267"/>
        <v>8752816.0456639808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6404.7404596389215</v>
      </c>
      <c r="K413" s="25">
        <f t="shared" si="264"/>
        <v>16520.094745597391</v>
      </c>
      <c r="L413" s="25"/>
      <c r="N413" s="25">
        <f>'Combined Retirement'!$C$18/12</f>
        <v>33932.660666666663</v>
      </c>
      <c r="O413" s="25">
        <f t="shared" si="265"/>
        <v>11007.82546143035</v>
      </c>
      <c r="P413" s="25">
        <f t="shared" si="266"/>
        <v>22924.835205236312</v>
      </c>
      <c r="Q413" s="25">
        <f t="array" aca="1" ref="Q413" ca="1">INDEX('Isaac 401k'!L:L,MATCH('Retirement Calculator'!A413,'Isaac 401k'!N:N,0),0)</f>
        <v>3619613.507473595</v>
      </c>
      <c r="R413" s="25">
        <f t="array" aca="1" ref="R413" ca="1">INDEX('Lorri 401b'!L:L,MATCH('Retirement Calculator'!A413,'Lorri 401b'!N:N,0),0)</f>
        <v>5146652.2496953942</v>
      </c>
      <c r="S413" s="25">
        <f t="shared" ca="1" si="267"/>
        <v>8766265.7571689896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6404.7404596389215</v>
      </c>
      <c r="K414" s="25">
        <f t="shared" si="264"/>
        <v>16520.094745597391</v>
      </c>
      <c r="L414" s="25"/>
      <c r="N414" s="25">
        <f>'Combined Retirement'!$C$18/12</f>
        <v>33932.660666666663</v>
      </c>
      <c r="O414" s="25">
        <f t="shared" si="265"/>
        <v>11007.82546143035</v>
      </c>
      <c r="P414" s="25">
        <f t="shared" si="266"/>
        <v>22924.835205236312</v>
      </c>
      <c r="Q414" s="25">
        <f t="array" aca="1" ref="Q414" ca="1">INDEX('Isaac 401k'!L:L,MATCH('Retirement Calculator'!A414,'Isaac 401k'!N:N,0),0)</f>
        <v>3628263.8035431807</v>
      </c>
      <c r="R414" s="25">
        <f t="array" aca="1" ref="R414" ca="1">INDEX('Lorri 401b'!L:L,MATCH('Retirement Calculator'!A414,'Lorri 401b'!N:N,0),0)</f>
        <v>5151507.7055954207</v>
      </c>
      <c r="S414" s="25">
        <f t="shared" ca="1" si="267"/>
        <v>8779771.5091386009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6404.7404596389215</v>
      </c>
      <c r="K415" s="25">
        <f t="shared" si="264"/>
        <v>16520.094745597391</v>
      </c>
      <c r="L415" s="25"/>
      <c r="N415" s="25">
        <f>'Combined Retirement'!$C$18/12</f>
        <v>33932.660666666663</v>
      </c>
      <c r="O415" s="25">
        <f t="shared" si="265"/>
        <v>11007.82546143035</v>
      </c>
      <c r="P415" s="25">
        <f t="shared" si="266"/>
        <v>22924.835205236312</v>
      </c>
      <c r="Q415" s="25">
        <f t="array" aca="1" ref="Q415" ca="1">INDEX('Isaac 401k'!L:L,MATCH('Retirement Calculator'!A415,'Isaac 401k'!N:N,0),0)</f>
        <v>3636950.1425130563</v>
      </c>
      <c r="R415" s="25">
        <f t="array" aca="1" ref="R415" ca="1">INDEX('Lorri 401b'!L:L,MATCH('Retirement Calculator'!A415,'Lorri 401b'!N:N,0),0)</f>
        <v>5156383.3925616974</v>
      </c>
      <c r="S415" s="25">
        <f t="shared" ca="1" si="267"/>
        <v>8793333.5350747537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6404.7404596389215</v>
      </c>
      <c r="K416" s="25">
        <f t="shared" si="264"/>
        <v>16520.094745597391</v>
      </c>
      <c r="L416" s="25"/>
      <c r="N416" s="25">
        <f>'Combined Retirement'!$C$18/12</f>
        <v>33932.660666666663</v>
      </c>
      <c r="O416" s="25">
        <f t="shared" si="265"/>
        <v>11007.82546143035</v>
      </c>
      <c r="P416" s="25">
        <f t="shared" si="266"/>
        <v>22924.835205236312</v>
      </c>
      <c r="Q416" s="25">
        <f t="array" aca="1" ref="Q416" ca="1">INDEX('Isaac 401k'!L:L,MATCH('Retirement Calculator'!A416,'Isaac 401k'!N:N,0),0)</f>
        <v>3645672.6745619732</v>
      </c>
      <c r="R416" s="25">
        <f t="array" aca="1" ref="R416" ca="1">INDEX('Lorri 401b'!L:L,MATCH('Retirement Calculator'!A416,'Lorri 401b'!N:N,0),0)</f>
        <v>5161279.3948903335</v>
      </c>
      <c r="S416" s="25">
        <f t="shared" ca="1" si="267"/>
        <v>8806952.0694523063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6404.7404596389215</v>
      </c>
      <c r="K417" s="25">
        <f t="shared" si="264"/>
        <v>16520.094745597391</v>
      </c>
      <c r="L417" s="25"/>
      <c r="N417" s="25">
        <f>'Combined Retirement'!$C$18/12</f>
        <v>33932.660666666663</v>
      </c>
      <c r="O417" s="25">
        <f t="shared" si="265"/>
        <v>11007.82546143035</v>
      </c>
      <c r="P417" s="25">
        <f t="shared" si="266"/>
        <v>22924.835205236312</v>
      </c>
      <c r="Q417" s="25">
        <f t="array" aca="1" ref="Q417" ca="1">INDEX('Isaac 401k'!L:L,MATCH('Retirement Calculator'!A417,'Isaac 401k'!N:N,0),0)</f>
        <v>3654431.5504944273</v>
      </c>
      <c r="R417" s="25">
        <f t="array" aca="1" ref="R417" ca="1">INDEX('Lorri 401b'!L:L,MATCH('Retirement Calculator'!A417,'Lorri 401b'!N:N,0),0)</f>
        <v>5166195.7972286725</v>
      </c>
      <c r="S417" s="25">
        <f t="shared" ca="1" si="267"/>
        <v>8820627.3477231003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6404.7404596389215</v>
      </c>
      <c r="K418" s="25">
        <f t="shared" si="264"/>
        <v>16520.094745597391</v>
      </c>
      <c r="L418" s="25"/>
      <c r="N418" s="25">
        <f>'Combined Retirement'!$C$18/12</f>
        <v>33932.660666666663</v>
      </c>
      <c r="O418" s="25">
        <f t="shared" si="265"/>
        <v>11007.82546143035</v>
      </c>
      <c r="P418" s="25">
        <f t="shared" si="266"/>
        <v>22924.835205236312</v>
      </c>
      <c r="Q418" s="25">
        <f t="array" aca="1" ref="Q418" ca="1">INDEX('Isaac 401k'!L:L,MATCH('Retirement Calculator'!A418,'Isaac 401k'!N:N,0),0)</f>
        <v>3663226.9217432663</v>
      </c>
      <c r="R418" s="25">
        <f t="array" aca="1" ref="R418" ca="1">INDEX('Lorri 401b'!L:L,MATCH('Retirement Calculator'!A418,'Lorri 401b'!N:N,0),0)</f>
        <v>5171132.6845767545</v>
      </c>
      <c r="S418" s="25">
        <f t="shared" ca="1" si="267"/>
        <v>8834359.6063200198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6404.7404596389215</v>
      </c>
      <c r="K419" s="25">
        <f t="shared" si="264"/>
        <v>16520.094745597391</v>
      </c>
      <c r="L419" s="25"/>
      <c r="N419" s="25">
        <f>'Combined Retirement'!$C$18/12</f>
        <v>33932.660666666663</v>
      </c>
      <c r="O419" s="25">
        <f t="shared" si="265"/>
        <v>11007.82546143035</v>
      </c>
      <c r="P419" s="25">
        <f t="shared" si="266"/>
        <v>22924.835205236312</v>
      </c>
      <c r="Q419" s="25">
        <f t="array" aca="1" ref="Q419" ca="1">INDEX('Isaac 401k'!L:L,MATCH('Retirement Calculator'!A419,'Isaac 401k'!N:N,0),0)</f>
        <v>3672058.9403723092</v>
      </c>
      <c r="R419" s="25">
        <f t="array" aca="1" ref="R419" ca="1">INDEX('Lorri 401b'!L:L,MATCH('Retirement Calculator'!A419,'Lorri 401b'!N:N,0),0)</f>
        <v>5176090.1422887864</v>
      </c>
      <c r="S419" s="25">
        <f t="shared" ca="1" si="267"/>
        <v>8848149.082661096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6404.7404596389215</v>
      </c>
      <c r="K420" s="25">
        <f t="shared" si="264"/>
        <v>16520.094745597391</v>
      </c>
      <c r="L420" s="25"/>
      <c r="N420" s="25">
        <f>'Combined Retirement'!$C$18/12</f>
        <v>33932.660666666663</v>
      </c>
      <c r="O420" s="25">
        <f t="shared" si="265"/>
        <v>11007.82546143035</v>
      </c>
      <c r="P420" s="25">
        <f t="shared" si="266"/>
        <v>22924.835205236312</v>
      </c>
      <c r="Q420" s="25">
        <f t="array" aca="1" ref="Q420" ca="1">INDEX('Isaac 401k'!L:L,MATCH('Retirement Calculator'!A420,'Isaac 401k'!N:N,0),0)</f>
        <v>3680927.759078973</v>
      </c>
      <c r="R420" s="25">
        <f t="array" aca="1" ref="R420" ca="1">INDEX('Lorri 401b'!L:L,MATCH('Retirement Calculator'!A420,'Lorri 401b'!N:N,0),0)</f>
        <v>5181068.2560746185</v>
      </c>
      <c r="S420" s="25">
        <f t="shared" ca="1" si="267"/>
        <v>8861996.0151535906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6404.7404596389215</v>
      </c>
      <c r="K421" s="25">
        <f t="shared" si="264"/>
        <v>16520.094745597391</v>
      </c>
      <c r="L421" s="25"/>
      <c r="N421" s="25">
        <f>'Combined Retirement'!$C$18/12</f>
        <v>33932.660666666663</v>
      </c>
      <c r="O421" s="25">
        <f t="shared" si="265"/>
        <v>11007.82546143035</v>
      </c>
      <c r="P421" s="25">
        <f t="shared" si="266"/>
        <v>22924.835205236312</v>
      </c>
      <c r="Q421" s="25">
        <f t="array" aca="1" ref="Q421" ca="1">INDEX('Isaac 401k'!L:L,MATCH('Retirement Calculator'!A421,'Isaac 401k'!N:N,0),0)</f>
        <v>3689833.5311969146</v>
      </c>
      <c r="R421" s="25">
        <f t="array" aca="1" ref="R421" ca="1">INDEX('Lorri 401b'!L:L,MATCH('Retirement Calculator'!A421,'Lorri 401b'!N:N,0),0)</f>
        <v>5186067.1120012254</v>
      </c>
      <c r="S421" s="25">
        <f t="shared" ca="1" si="267"/>
        <v>8875900.64319814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6404.7404596389215</v>
      </c>
      <c r="K422" s="25">
        <f t="shared" si="264"/>
        <v>16520.094745597391</v>
      </c>
      <c r="L422" s="25"/>
      <c r="N422" s="25">
        <f>'Combined Retirement'!$C$18/12</f>
        <v>33932.660666666663</v>
      </c>
      <c r="O422" s="25">
        <f t="shared" si="265"/>
        <v>11007.82546143035</v>
      </c>
      <c r="P422" s="25">
        <f t="shared" si="266"/>
        <v>22924.835205236312</v>
      </c>
      <c r="Q422" s="25">
        <f t="array" aca="1" ref="Q422" ca="1">INDEX('Isaac 401k'!L:L,MATCH('Retirement Calculator'!A422,'Isaac 401k'!N:N,0),0)</f>
        <v>3698776.4106986807</v>
      </c>
      <c r="R422" s="25">
        <f t="array" aca="1" ref="R422" ca="1">INDEX('Lorri 401b'!L:L,MATCH('Retirement Calculator'!A422,'Lorri 401b'!N:N,0),0)</f>
        <v>5191086.7964941924</v>
      </c>
      <c r="S422" s="25">
        <f t="shared" ca="1" si="267"/>
        <v>8889863.2071928736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6404.7404596389215</v>
      </c>
      <c r="K423" s="25">
        <f t="shared" si="264"/>
        <v>16520.094745597391</v>
      </c>
      <c r="L423" s="25"/>
      <c r="N423" s="25">
        <f>'Combined Retirement'!$C$18/12</f>
        <v>33932.660666666663</v>
      </c>
      <c r="O423" s="25">
        <f t="shared" si="265"/>
        <v>11007.82546143035</v>
      </c>
      <c r="P423" s="25">
        <f t="shared" si="266"/>
        <v>22924.835205236312</v>
      </c>
      <c r="Q423" s="25">
        <f t="array" aca="1" ref="Q423" ca="1">INDEX('Isaac 401k'!L:L,MATCH('Retirement Calculator'!A423,'Isaac 401k'!N:N,0),0)</f>
        <v>3707756.5521983709</v>
      </c>
      <c r="R423" s="25">
        <f t="array" aca="1" ref="R423" ca="1">INDEX('Lorri 401b'!L:L,MATCH('Retirement Calculator'!A423,'Lorri 401b'!N:N,0),0)</f>
        <v>5196127.3963392135</v>
      </c>
      <c r="S423" s="25">
        <f t="shared" ca="1" si="267"/>
        <v>8903883.9485375844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6404.7404596389215</v>
      </c>
      <c r="K424" s="25">
        <f t="shared" si="264"/>
        <v>16520.094745597391</v>
      </c>
      <c r="L424" s="25"/>
      <c r="N424" s="25">
        <f>'Combined Retirement'!$C$18/12</f>
        <v>33932.660666666663</v>
      </c>
      <c r="O424" s="25">
        <f t="shared" si="265"/>
        <v>11007.82546143035</v>
      </c>
      <c r="P424" s="25">
        <f t="shared" si="266"/>
        <v>22924.835205236312</v>
      </c>
      <c r="Q424" s="25">
        <f t="array" aca="1" ref="Q424" ca="1">INDEX('Isaac 401k'!L:L,MATCH('Retirement Calculator'!A424,'Isaac 401k'!N:N,0),0)</f>
        <v>3716774.1109543098</v>
      </c>
      <c r="R424" s="25">
        <f t="array" aca="1" ref="R424" ca="1">INDEX('Lorri 401b'!L:L,MATCH('Retirement Calculator'!A424,'Lorri 401b'!N:N,0),0)</f>
        <v>5201188.9986835895</v>
      </c>
      <c r="S424" s="25">
        <f t="shared" ca="1" si="267"/>
        <v>8917963.1096378993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6404.7404596389215</v>
      </c>
      <c r="K425" s="25">
        <f t="shared" si="264"/>
        <v>16520.094745597391</v>
      </c>
      <c r="L425" s="25"/>
      <c r="N425" s="25">
        <f>'Combined Retirement'!$C$18/12</f>
        <v>33932.660666666663</v>
      </c>
      <c r="O425" s="25">
        <f t="shared" si="265"/>
        <v>11007.82546143035</v>
      </c>
      <c r="P425" s="25">
        <f t="shared" si="266"/>
        <v>22924.835205236312</v>
      </c>
      <c r="Q425" s="25">
        <f t="array" aca="1" ref="Q425" ca="1">INDEX('Isaac 401k'!L:L,MATCH('Retirement Calculator'!A425,'Isaac 401k'!N:N,0),0)</f>
        <v>3725829.242871732</v>
      </c>
      <c r="R425" s="25">
        <f t="array" aca="1" ref="R425" ca="1">INDEX('Lorri 401b'!L:L,MATCH('Retirement Calculator'!A425,'Lorri 401b'!N:N,0),0)</f>
        <v>5206271.6910377331</v>
      </c>
      <c r="S425" s="25">
        <f t="shared" ca="1" si="267"/>
        <v>8932100.9339094646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6404.7404596389215</v>
      </c>
      <c r="K426" s="25">
        <f t="shared" si="264"/>
        <v>16520.094745597391</v>
      </c>
      <c r="L426" s="25"/>
      <c r="N426" s="25">
        <f>'Combined Retirement'!$C$18/12</f>
        <v>33932.660666666663</v>
      </c>
      <c r="O426" s="25">
        <f t="shared" si="265"/>
        <v>11007.82546143035</v>
      </c>
      <c r="P426" s="25">
        <f t="shared" si="266"/>
        <v>22924.835205236312</v>
      </c>
      <c r="Q426" s="25">
        <f t="array" aca="1" ref="Q426" ca="1">INDEX('Isaac 401k'!L:L,MATCH('Retirement Calculator'!A426,'Isaac 401k'!N:N,0),0)</f>
        <v>3734922.1045054765</v>
      </c>
      <c r="R426" s="25">
        <f t="array" aca="1" ref="R426" ca="1">INDEX('Lorri 401b'!L:L,MATCH('Retirement Calculator'!A426,'Lorri 401b'!N:N,0),0)</f>
        <v>5211375.5612766854</v>
      </c>
      <c r="S426" s="25">
        <f t="shared" ca="1" si="267"/>
        <v>8946297.6657821611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6404.7404596389215</v>
      </c>
      <c r="K427" s="25">
        <f t="shared" si="264"/>
        <v>16520.094745597391</v>
      </c>
      <c r="L427" s="25"/>
      <c r="N427" s="25">
        <f>'Combined Retirement'!$C$18/12</f>
        <v>33932.660666666663</v>
      </c>
      <c r="O427" s="25">
        <f t="shared" si="265"/>
        <v>11007.82546143035</v>
      </c>
      <c r="P427" s="25">
        <f t="shared" si="266"/>
        <v>22924.835205236312</v>
      </c>
      <c r="Q427" s="25">
        <f t="array" aca="1" ref="Q427" ca="1">INDEX('Isaac 401k'!L:L,MATCH('Retirement Calculator'!A427,'Isaac 401k'!N:N,0),0)</f>
        <v>3744052.8530626949</v>
      </c>
      <c r="R427" s="25">
        <f t="array" aca="1" ref="R427" ca="1">INDEX('Lorri 401b'!L:L,MATCH('Retirement Calculator'!A427,'Lorri 401b'!N:N,0),0)</f>
        <v>5216500.6976416335</v>
      </c>
      <c r="S427" s="25">
        <f t="shared" ca="1" si="267"/>
        <v>8960553.5507043283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6404.7404596389215</v>
      </c>
      <c r="K428" s="25">
        <f t="shared" si="264"/>
        <v>16520.094745597391</v>
      </c>
      <c r="L428" s="25"/>
      <c r="N428" s="25">
        <f>'Combined Retirement'!$C$18/12</f>
        <v>33932.660666666663</v>
      </c>
      <c r="O428" s="25">
        <f t="shared" si="265"/>
        <v>11007.82546143035</v>
      </c>
      <c r="P428" s="25">
        <f t="shared" si="266"/>
        <v>22924.835205236312</v>
      </c>
      <c r="Q428" s="25">
        <f t="array" aca="1" ref="Q428" ca="1">INDEX('Isaac 401k'!L:L,MATCH('Retirement Calculator'!A428,'Isaac 401k'!N:N,0),0)</f>
        <v>3753221.6464055683</v>
      </c>
      <c r="R428" s="25">
        <f t="array" aca="1" ref="R428" ca="1">INDEX('Lorri 401b'!L:L,MATCH('Retirement Calculator'!A428,'Lorri 401b'!N:N,0),0)</f>
        <v>5221647.1887414362</v>
      </c>
      <c r="S428" s="25">
        <f t="shared" ca="1" si="267"/>
        <v>8974868.8351470046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6404.7404596389215</v>
      </c>
      <c r="K429" s="25">
        <f t="shared" si="264"/>
        <v>16520.094745597391</v>
      </c>
      <c r="L429" s="25"/>
      <c r="N429" s="25">
        <f>'Combined Retirement'!$C$18/12</f>
        <v>33932.660666666663</v>
      </c>
      <c r="O429" s="25">
        <f t="shared" si="265"/>
        <v>11007.82546143035</v>
      </c>
      <c r="P429" s="25">
        <f t="shared" si="266"/>
        <v>22924.835205236312</v>
      </c>
      <c r="Q429" s="25">
        <f t="array" aca="1" ref="Q429" ca="1">INDEX('Isaac 401k'!L:L,MATCH('Retirement Calculator'!A429,'Isaac 401k'!N:N,0),0)</f>
        <v>3762428.6430540374</v>
      </c>
      <c r="R429" s="25">
        <f t="array" aca="1" ref="R429" ca="1">INDEX('Lorri 401b'!L:L,MATCH('Retirement Calculator'!A429,'Lorri 401b'!N:N,0),0)</f>
        <v>5226815.1235541543</v>
      </c>
      <c r="S429" s="25">
        <f t="shared" ca="1" si="267"/>
        <v>8989243.7666081917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6404.7404596389215</v>
      </c>
      <c r="K430" s="25">
        <f t="shared" si="264"/>
        <v>16520.094745597391</v>
      </c>
      <c r="L430" s="25"/>
      <c r="N430" s="25">
        <f>'Combined Retirement'!$C$18/12</f>
        <v>33932.660666666663</v>
      </c>
      <c r="O430" s="25">
        <f t="shared" si="265"/>
        <v>11007.82546143035</v>
      </c>
      <c r="P430" s="25">
        <f t="shared" si="266"/>
        <v>22924.835205236312</v>
      </c>
      <c r="Q430" s="25">
        <f t="array" aca="1" ref="Q430" ca="1">INDEX('Isaac 401k'!L:L,MATCH('Retirement Calculator'!A430,'Isaac 401k'!N:N,0),0)</f>
        <v>3771674.0021885415</v>
      </c>
      <c r="R430" s="25">
        <f t="array" aca="1" ref="R430" ca="1">INDEX('Lorri 401b'!L:L,MATCH('Retirement Calculator'!A430,'Lorri 401b'!N:N,0),0)</f>
        <v>5232004.5914285919</v>
      </c>
      <c r="S430" s="25">
        <f t="shared" ca="1" si="267"/>
        <v>9003678.5936171338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6404.7404596389215</v>
      </c>
      <c r="K431" s="25">
        <f t="shared" si="264"/>
        <v>16520.094745597391</v>
      </c>
      <c r="L431" s="25"/>
      <c r="N431" s="25">
        <f>'Combined Retirement'!$C$18/12</f>
        <v>33932.660666666663</v>
      </c>
      <c r="O431" s="25">
        <f t="shared" si="265"/>
        <v>11007.82546143035</v>
      </c>
      <c r="P431" s="25">
        <f t="shared" si="266"/>
        <v>22924.835205236312</v>
      </c>
      <c r="Q431" s="25">
        <f t="array" aca="1" ref="Q431" ca="1">INDEX('Isaac 401k'!L:L,MATCH('Retirement Calculator'!A431,'Isaac 401k'!N:N,0),0)</f>
        <v>3780957.8836527728</v>
      </c>
      <c r="R431" s="25">
        <f t="array" aca="1" ref="R431" ca="1">INDEX('Lorri 401b'!L:L,MATCH('Retirement Calculator'!A431,'Lorri 401b'!N:N,0),0)</f>
        <v>5237215.68208584</v>
      </c>
      <c r="S431" s="25">
        <f t="shared" ca="1" si="267"/>
        <v>9018173.5657386128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6404.7404596389215</v>
      </c>
      <c r="K432" s="25">
        <f t="shared" si="264"/>
        <v>16520.094745597391</v>
      </c>
      <c r="L432" s="25"/>
      <c r="N432" s="25">
        <f>'Combined Retirement'!$C$18/12</f>
        <v>33932.660666666663</v>
      </c>
      <c r="O432" s="25">
        <f t="shared" si="265"/>
        <v>11007.82546143035</v>
      </c>
      <c r="P432" s="25">
        <f t="shared" si="266"/>
        <v>22924.835205236312</v>
      </c>
      <c r="Q432" s="25">
        <f t="array" aca="1" ref="Q432" ca="1">INDEX('Isaac 401k'!L:L,MATCH('Retirement Calculator'!A432,'Isaac 401k'!N:N,0),0)</f>
        <v>3790280.4479564382</v>
      </c>
      <c r="R432" s="25">
        <f t="array" aca="1" ref="R432" ca="1">INDEX('Lorri 401b'!L:L,MATCH('Retirement Calculator'!A432,'Lorri 401b'!N:N,0),0)</f>
        <v>5242448.4856208265</v>
      </c>
      <c r="S432" s="25">
        <f t="shared" ca="1" si="267"/>
        <v>9032728.9335772656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6404.7404596389215</v>
      </c>
      <c r="K433" s="25">
        <f t="shared" si="264"/>
        <v>16520.094745597391</v>
      </c>
      <c r="L433" s="25"/>
      <c r="N433" s="25">
        <f>'Combined Retirement'!$C$18/12</f>
        <v>33932.660666666663</v>
      </c>
      <c r="O433" s="25">
        <f t="shared" si="265"/>
        <v>11007.82546143035</v>
      </c>
      <c r="P433" s="25">
        <f t="shared" si="266"/>
        <v>22924.835205236312</v>
      </c>
      <c r="Q433" s="25">
        <f t="array" aca="1" ref="Q433" ca="1">INDEX('Isaac 401k'!L:L,MATCH('Retirement Calculator'!A433,'Isaac 401k'!N:N,0),0)</f>
        <v>3799641.8562780358</v>
      </c>
      <c r="R433" s="25">
        <f t="array" aca="1" ref="R433" ca="1">INDEX('Lorri 401b'!L:L,MATCH('Retirement Calculator'!A433,'Lorri 401b'!N:N,0),0)</f>
        <v>5247703.0925038755</v>
      </c>
      <c r="S433" s="25">
        <f t="shared" ca="1" si="267"/>
        <v>9047344.9487819113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6404.7404596389215</v>
      </c>
      <c r="K434" s="25">
        <f t="shared" si="264"/>
        <v>16520.094745597391</v>
      </c>
      <c r="L434" s="25"/>
      <c r="N434" s="25">
        <f>'Combined Retirement'!$C$18/12</f>
        <v>33932.660666666663</v>
      </c>
      <c r="O434" s="25">
        <f t="shared" si="265"/>
        <v>11007.82546143035</v>
      </c>
      <c r="P434" s="25">
        <f t="shared" si="266"/>
        <v>22924.835205236312</v>
      </c>
      <c r="Q434" s="25">
        <f t="array" aca="1" ref="Q434" ca="1">INDEX('Isaac 401k'!L:L,MATCH('Retirement Calculator'!A434,'Isaac 401k'!N:N,0),0)</f>
        <v>3809042.2704676399</v>
      </c>
      <c r="R434" s="25">
        <f t="array" aca="1" ref="R434" ca="1">INDEX('Lorri 401b'!L:L,MATCH('Retirement Calculator'!A434,'Lorri 401b'!N:N,0),0)</f>
        <v>5252979.5935822707</v>
      </c>
      <c r="S434" s="25">
        <f t="shared" ca="1" si="267"/>
        <v>9062021.8640499115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6404.7404596389215</v>
      </c>
      <c r="K435" s="25">
        <f t="shared" si="264"/>
        <v>16520.094745597391</v>
      </c>
      <c r="L435" s="25"/>
      <c r="N435" s="25">
        <f>'Combined Retirement'!$C$18/12</f>
        <v>33932.660666666663</v>
      </c>
      <c r="O435" s="25">
        <f t="shared" si="265"/>
        <v>11007.82546143035</v>
      </c>
      <c r="P435" s="25">
        <f t="shared" si="266"/>
        <v>22924.835205236312</v>
      </c>
      <c r="Q435" s="25">
        <f t="array" aca="1" ref="Q435" ca="1">INDEX('Isaac 401k'!L:L,MATCH('Retirement Calculator'!A435,'Isaac 401k'!N:N,0),0)</f>
        <v>3818481.8530497006</v>
      </c>
      <c r="R435" s="25">
        <f t="array" aca="1" ref="R435" ca="1">INDEX('Lorri 401b'!L:L,MATCH('Retirement Calculator'!A435,'Lorri 401b'!N:N,0),0)</f>
        <v>5258278.0800818261</v>
      </c>
      <c r="S435" s="25">
        <f t="shared" ca="1" si="267"/>
        <v>9076759.9331315272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6404.7404596389215</v>
      </c>
      <c r="K436" s="25">
        <f t="shared" si="264"/>
        <v>16520.094745597391</v>
      </c>
      <c r="L436" s="25"/>
      <c r="N436" s="25">
        <f>'Combined Retirement'!$C$18/12</f>
        <v>33932.660666666663</v>
      </c>
      <c r="O436" s="25">
        <f t="shared" si="265"/>
        <v>11007.82546143035</v>
      </c>
      <c r="P436" s="25">
        <f t="shared" si="266"/>
        <v>22924.835205236312</v>
      </c>
      <c r="Q436" s="25">
        <f t="array" aca="1" ref="Q436" ca="1">INDEX('Isaac 401k'!L:L,MATCH('Retirement Calculator'!A436,'Isaac 401k'!N:N,0),0)</f>
        <v>3827960.7672258536</v>
      </c>
      <c r="R436" s="25">
        <f t="array" aca="1" ref="R436" ca="1">INDEX('Lorri 401b'!L:L,MATCH('Retirement Calculator'!A436,'Lorri 401b'!N:N,0),0)</f>
        <v>5263598.643608463</v>
      </c>
      <c r="S436" s="25">
        <f t="shared" ca="1" si="267"/>
        <v>9091559.4108343162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6404.7404596389215</v>
      </c>
      <c r="K437" s="25">
        <f t="shared" si="264"/>
        <v>16520.094745597391</v>
      </c>
      <c r="L437" s="25"/>
      <c r="N437" s="25">
        <f>'Combined Retirement'!$C$18/12</f>
        <v>33932.660666666663</v>
      </c>
      <c r="O437" s="25">
        <f t="shared" si="265"/>
        <v>11007.82546143035</v>
      </c>
      <c r="P437" s="25">
        <f t="shared" si="266"/>
        <v>22924.835205236312</v>
      </c>
      <c r="Q437" s="25">
        <f t="array" aca="1" ref="Q437" ca="1">INDEX('Isaac 401k'!L:L,MATCH('Retirement Calculator'!A437,'Isaac 401k'!N:N,0),0)</f>
        <v>3837479.1768777403</v>
      </c>
      <c r="R437" s="25">
        <f t="array" aca="1" ref="R437" ca="1">INDEX('Lorri 401b'!L:L,MATCH('Retirement Calculator'!A437,'Lorri 401b'!N:N,0),0)</f>
        <v>5268941.3761497941</v>
      </c>
      <c r="S437" s="25">
        <f t="shared" ca="1" si="267"/>
        <v>9106420.5530275349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6404.7404596389215</v>
      </c>
      <c r="K438" s="25">
        <f t="shared" si="264"/>
        <v>16520.094745597391</v>
      </c>
      <c r="L438" s="25"/>
      <c r="N438" s="25">
        <f>'Combined Retirement'!$C$18/12</f>
        <v>33932.660666666663</v>
      </c>
      <c r="O438" s="25">
        <f t="shared" si="265"/>
        <v>11007.82546143035</v>
      </c>
      <c r="P438" s="25">
        <f t="shared" si="266"/>
        <v>22924.835205236312</v>
      </c>
      <c r="Q438" s="25">
        <f t="array" aca="1" ref="Q438" ca="1">INDEX('Isaac 401k'!L:L,MATCH('Retirement Calculator'!A438,'Isaac 401k'!N:N,0),0)</f>
        <v>3847037.2465698435</v>
      </c>
      <c r="R438" s="25">
        <f t="array" aca="1" ref="R438" ca="1">INDEX('Lorri 401b'!L:L,MATCH('Retirement Calculator'!A438,'Lorri 401b'!N:N,0),0)</f>
        <v>5274306.3700767141</v>
      </c>
      <c r="S438" s="25">
        <f t="shared" ca="1" si="267"/>
        <v>9121343.616646558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6404.7404596389215</v>
      </c>
      <c r="K439" s="25">
        <f t="shared" si="264"/>
        <v>16520.094745597391</v>
      </c>
      <c r="L439" s="25"/>
      <c r="N439" s="25">
        <f>'Combined Retirement'!$C$18/12</f>
        <v>33932.660666666663</v>
      </c>
      <c r="O439" s="25">
        <f t="shared" si="265"/>
        <v>11007.82546143035</v>
      </c>
      <c r="P439" s="25">
        <f t="shared" si="266"/>
        <v>22924.835205236312</v>
      </c>
      <c r="Q439" s="25">
        <f t="array" aca="1" ref="Q439" ca="1">INDEX('Isaac 401k'!L:L,MATCH('Retirement Calculator'!A439,'Isaac 401k'!N:N,0),0)</f>
        <v>3856635.1415523305</v>
      </c>
      <c r="R439" s="25">
        <f t="array" aca="1" ref="R439" ca="1">INDEX('Lorri 401b'!L:L,MATCH('Retirement Calculator'!A439,'Lorri 401b'!N:N,0),0)</f>
        <v>5279693.7181449961</v>
      </c>
      <c r="S439" s="25">
        <f t="shared" ca="1" si="267"/>
        <v>9136328.859697327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6404.7404596389215</v>
      </c>
      <c r="K440" s="25">
        <f t="shared" si="264"/>
        <v>16520.094745597391</v>
      </c>
      <c r="L440" s="25"/>
      <c r="N440" s="25">
        <f>'Combined Retirement'!$C$18/12</f>
        <v>33932.660666666663</v>
      </c>
      <c r="O440" s="25">
        <f t="shared" si="265"/>
        <v>11007.82546143035</v>
      </c>
      <c r="P440" s="25">
        <f t="shared" si="266"/>
        <v>22924.835205236312</v>
      </c>
      <c r="Q440" s="25">
        <f t="array" aca="1" ref="Q440" ca="1">INDEX('Isaac 401k'!L:L,MATCH('Retirement Calculator'!A440,'Isaac 401k'!N:N,0),0)</f>
        <v>3866273.0277639111</v>
      </c>
      <c r="R440" s="25">
        <f t="array" aca="1" ref="R440" ca="1">INDEX('Lorri 401b'!L:L,MATCH('Retirement Calculator'!A440,'Lorri 401b'!N:N,0),0)</f>
        <v>5285103.5134968953</v>
      </c>
      <c r="S440" s="25">
        <f t="shared" ca="1" si="267"/>
        <v>9151376.5412608068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6404.7404596389215</v>
      </c>
      <c r="K441" s="25">
        <f t="shared" si="264"/>
        <v>16520.094745597391</v>
      </c>
      <c r="L441" s="25"/>
      <c r="N441" s="25">
        <f>'Combined Retirement'!$C$18/12</f>
        <v>33932.660666666663</v>
      </c>
      <c r="O441" s="25">
        <f t="shared" si="265"/>
        <v>11007.82546143035</v>
      </c>
      <c r="P441" s="25">
        <f t="shared" si="266"/>
        <v>22924.835205236312</v>
      </c>
      <c r="Q441" s="25">
        <f t="array" aca="1" ref="Q441" ca="1">INDEX('Isaac 401k'!L:L,MATCH('Retirement Calculator'!A441,'Isaac 401k'!N:N,0),0)</f>
        <v>3875951.0718347062</v>
      </c>
      <c r="R441" s="25">
        <f t="array" aca="1" ref="R441" ca="1">INDEX('Lorri 401b'!L:L,MATCH('Retirement Calculator'!A441,'Lorri 401b'!N:N,0),0)</f>
        <v>5290535.8496627612</v>
      </c>
      <c r="S441" s="25">
        <f t="shared" ca="1" si="267"/>
        <v>9166486.9214974679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6404.7404596389215</v>
      </c>
      <c r="K442" s="25">
        <f t="shared" si="264"/>
        <v>16520.094745597391</v>
      </c>
      <c r="L442" s="25"/>
      <c r="N442" s="25">
        <f>'Combined Retirement'!$C$18/12</f>
        <v>33932.660666666663</v>
      </c>
      <c r="O442" s="25">
        <f t="shared" si="265"/>
        <v>11007.82546143035</v>
      </c>
      <c r="P442" s="25">
        <f t="shared" si="266"/>
        <v>22924.835205236312</v>
      </c>
      <c r="Q442" s="25">
        <f t="array" aca="1" ref="Q442" ca="1">INDEX('Isaac 401k'!L:L,MATCH('Retirement Calculator'!A442,'Isaac 401k'!N:N,0),0)</f>
        <v>3885669.44108913</v>
      </c>
      <c r="R442" s="25">
        <f t="array" aca="1" ref="R442" ca="1">INDEX('Lorri 401b'!L:L,MATCH('Retirement Calculator'!A442,'Lorri 401b'!N:N,0),0)</f>
        <v>5295990.8205626514</v>
      </c>
      <c r="S442" s="25">
        <f t="shared" ca="1" si="267"/>
        <v>9181660.2616517805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6404.7404596389215</v>
      </c>
      <c r="K443" s="25">
        <f t="shared" si="264"/>
        <v>16520.094745597391</v>
      </c>
      <c r="L443" s="25"/>
      <c r="N443" s="25">
        <f>'Combined Retirement'!$C$18/12</f>
        <v>33932.660666666663</v>
      </c>
      <c r="O443" s="25">
        <f t="shared" si="265"/>
        <v>11007.82546143035</v>
      </c>
      <c r="P443" s="25">
        <f t="shared" si="266"/>
        <v>22924.835205236312</v>
      </c>
      <c r="Q443" s="25">
        <f t="array" aca="1" ref="Q443" ca="1">INDEX('Isaac 401k'!L:L,MATCH('Retirement Calculator'!A443,'Isaac 401k'!N:N,0),0)</f>
        <v>3895428.3035487803</v>
      </c>
      <c r="R443" s="25">
        <f t="array" aca="1" ref="R443" ca="1">INDEX('Lorri 401b'!L:L,MATCH('Retirement Calculator'!A443,'Lorri 401b'!N:N,0),0)</f>
        <v>5301468.5205079578</v>
      </c>
      <c r="S443" s="25">
        <f t="shared" ca="1" si="267"/>
        <v>9196896.8240567371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6404.7404596389215</v>
      </c>
      <c r="K444" s="25">
        <f t="shared" si="264"/>
        <v>16520.094745597391</v>
      </c>
      <c r="L444" s="25"/>
      <c r="N444" s="25">
        <f>'Combined Retirement'!$C$18/12</f>
        <v>33932.660666666663</v>
      </c>
      <c r="O444" s="25">
        <f t="shared" si="265"/>
        <v>11007.82546143035</v>
      </c>
      <c r="P444" s="25">
        <f t="shared" si="266"/>
        <v>22924.835205236312</v>
      </c>
      <c r="Q444" s="25">
        <f t="array" aca="1" ref="Q444" ca="1">INDEX('Isaac 401k'!L:L,MATCH('Retirement Calculator'!A444,'Isaac 401k'!N:N,0),0)</f>
        <v>3905227.8279353459</v>
      </c>
      <c r="R444" s="25">
        <f t="array" aca="1" ref="R444" ca="1">INDEX('Lorri 401b'!L:L,MATCH('Retirement Calculator'!A444,'Lorri 401b'!N:N,0),0)</f>
        <v>5306969.0442030365</v>
      </c>
      <c r="S444" s="25">
        <f t="shared" ca="1" si="267"/>
        <v>9212196.8721383829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6404.7404596389215</v>
      </c>
      <c r="K445" s="25">
        <f t="shared" si="264"/>
        <v>16520.094745597391</v>
      </c>
      <c r="L445" s="25"/>
      <c r="N445" s="25">
        <f>'Combined Retirement'!$C$18/12</f>
        <v>33932.660666666663</v>
      </c>
      <c r="O445" s="25">
        <f t="shared" si="265"/>
        <v>11007.82546143035</v>
      </c>
      <c r="P445" s="25">
        <f t="shared" si="266"/>
        <v>22924.835205236312</v>
      </c>
      <c r="Q445" s="25">
        <f t="array" aca="1" ref="Q445" ca="1">INDEX('Isaac 401k'!L:L,MATCH('Retirement Calculator'!A445,'Isaac 401k'!N:N,0),0)</f>
        <v>3915068.1836735224</v>
      </c>
      <c r="R445" s="25">
        <f t="array" aca="1" ref="R445" ca="1">INDEX('Lorri 401b'!L:L,MATCH('Retirement Calculator'!A445,'Lorri 401b'!N:N,0),0)</f>
        <v>5312492.4867468448</v>
      </c>
      <c r="S445" s="25">
        <f t="shared" ca="1" si="267"/>
        <v>9227560.6704203673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6404.7404596389215</v>
      </c>
      <c r="K446" s="25">
        <f t="shared" si="264"/>
        <v>16520.094745597391</v>
      </c>
      <c r="L446" s="25"/>
      <c r="N446" s="25">
        <f>'Combined Retirement'!$C$18/12</f>
        <v>33932.660666666663</v>
      </c>
      <c r="O446" s="25">
        <f t="shared" si="265"/>
        <v>11007.82546143035</v>
      </c>
      <c r="P446" s="25">
        <f t="shared" si="266"/>
        <v>22924.835205236312</v>
      </c>
      <c r="Q446" s="25">
        <f t="array" aca="1" ref="Q446" ca="1">INDEX('Isaac 401k'!L:L,MATCH('Retirement Calculator'!A446,'Isaac 401k'!N:N,0),0)</f>
        <v>3924949.5408939412</v>
      </c>
      <c r="R446" s="25">
        <f t="array" aca="1" ref="R446" ca="1">INDEX('Lorri 401b'!L:L,MATCH('Retirement Calculator'!A446,'Lorri 401b'!N:N,0),0)</f>
        <v>5318038.9436345855</v>
      </c>
      <c r="S446" s="25">
        <f t="shared" ca="1" si="267"/>
        <v>9242988.4845285267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6404.7404596389215</v>
      </c>
      <c r="K447" s="25">
        <f t="shared" si="264"/>
        <v>16520.094745597391</v>
      </c>
      <c r="L447" s="25"/>
      <c r="N447" s="25">
        <f>'Combined Retirement'!$C$18/12</f>
        <v>33932.660666666663</v>
      </c>
      <c r="O447" s="25">
        <f t="shared" si="265"/>
        <v>11007.82546143035</v>
      </c>
      <c r="P447" s="25">
        <f t="shared" si="266"/>
        <v>22924.835205236312</v>
      </c>
      <c r="Q447" s="25">
        <f t="array" aca="1" ref="Q447" ca="1">INDEX('Isaac 401k'!L:L,MATCH('Retirement Calculator'!A447,'Isaac 401k'!N:N,0),0)</f>
        <v>3934872.0704361117</v>
      </c>
      <c r="R447" s="25">
        <f t="array" aca="1" ref="R447" ca="1">INDEX('Lorri 401b'!L:L,MATCH('Retirement Calculator'!A447,'Lorri 401b'!N:N,0),0)</f>
        <v>5323608.5107593583</v>
      </c>
      <c r="S447" s="25">
        <f t="shared" ca="1" si="267"/>
        <v>9258480.5811954699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6404.7404596389215</v>
      </c>
      <c r="K448" s="25">
        <f t="shared" si="264"/>
        <v>16520.094745597391</v>
      </c>
      <c r="L448" s="25"/>
      <c r="N448" s="25">
        <f>'Combined Retirement'!$C$18/12</f>
        <v>33932.660666666663</v>
      </c>
      <c r="O448" s="25">
        <f t="shared" si="265"/>
        <v>11007.82546143035</v>
      </c>
      <c r="P448" s="25">
        <f t="shared" si="266"/>
        <v>22924.835205236312</v>
      </c>
      <c r="Q448" s="25">
        <f t="array" aca="1" ref="Q448" ca="1">INDEX('Isaac 401k'!L:L,MATCH('Retirement Calculator'!A448,'Isaac 401k'!N:N,0),0)</f>
        <v>3944835.9438513746</v>
      </c>
      <c r="R448" s="25">
        <f t="array" aca="1" ref="R448" ca="1">INDEX('Lorri 401b'!L:L,MATCH('Retirement Calculator'!A448,'Lorri 401b'!N:N,0),0)</f>
        <v>5329201.2844138183</v>
      </c>
      <c r="S448" s="25">
        <f t="shared" ca="1" si="267"/>
        <v>9274037.2282651924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6404.7404596389215</v>
      </c>
      <c r="K449" s="25">
        <f t="shared" si="264"/>
        <v>16520.094745597391</v>
      </c>
      <c r="L449" s="25"/>
      <c r="N449" s="25">
        <f>'Combined Retirement'!$C$18/12</f>
        <v>33932.660666666663</v>
      </c>
      <c r="O449" s="25">
        <f t="shared" si="265"/>
        <v>11007.82546143035</v>
      </c>
      <c r="P449" s="25">
        <f t="shared" si="266"/>
        <v>22924.835205236312</v>
      </c>
      <c r="Q449" s="25">
        <f t="array" aca="1" ref="Q449" ca="1">INDEX('Isaac 401k'!L:L,MATCH('Retirement Calculator'!A449,'Isaac 401k'!N:N,0),0)</f>
        <v>3954841.3334058677</v>
      </c>
      <c r="R449" s="25">
        <f t="array" aca="1" ref="R449" ca="1">INDEX('Lorri 401b'!L:L,MATCH('Retirement Calculator'!A449,'Lorri 401b'!N:N,0),0)</f>
        <v>5334817.3612918379</v>
      </c>
      <c r="S449" s="25">
        <f t="shared" ca="1" si="267"/>
        <v>9289658.694697706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6404.7404596389215</v>
      </c>
      <c r="K450" s="25">
        <f t="shared" si="264"/>
        <v>16520.094745597391</v>
      </c>
      <c r="L450" s="25"/>
      <c r="N450" s="25">
        <f>'Combined Retirement'!$C$18/12</f>
        <v>33932.660666666663</v>
      </c>
      <c r="O450" s="25">
        <f t="shared" si="265"/>
        <v>11007.82546143035</v>
      </c>
      <c r="P450" s="25">
        <f t="shared" si="266"/>
        <v>22924.835205236312</v>
      </c>
      <c r="Q450" s="25">
        <f t="array" aca="1" ref="Q450" ca="1">INDEX('Isaac 401k'!L:L,MATCH('Retirement Calculator'!A450,'Isaac 401k'!N:N,0),0)</f>
        <v>3964888.4120835047</v>
      </c>
      <c r="R450" s="25">
        <f t="array" aca="1" ref="R450" ca="1">INDEX('Lorri 401b'!L:L,MATCH('Retirement Calculator'!A450,'Lorri 401b'!N:N,0),0)</f>
        <v>5340456.8384901825</v>
      </c>
      <c r="S450" s="25">
        <f t="shared" ca="1" si="267"/>
        <v>9305345.2505736873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6404.7404596389215</v>
      </c>
      <c r="K451" s="25">
        <f t="shared" si="264"/>
        <v>16520.094745597391</v>
      </c>
      <c r="L451" s="25"/>
      <c r="N451" s="25">
        <f>'Combined Retirement'!$C$18/12</f>
        <v>33932.660666666663</v>
      </c>
      <c r="O451" s="25">
        <f t="shared" si="265"/>
        <v>11007.82546143035</v>
      </c>
      <c r="P451" s="25">
        <f t="shared" si="266"/>
        <v>22924.835205236312</v>
      </c>
      <c r="Q451" s="25">
        <f t="array" aca="1" ref="Q451" ca="1">INDEX('Isaac 401k'!L:L,MATCH('Retirement Calculator'!A451,'Isaac 401k'!N:N,0),0)</f>
        <v>3974977.3535889653</v>
      </c>
      <c r="R451" s="25">
        <f t="array" aca="1" ref="R451" ca="1">INDEX('Lorri 401b'!L:L,MATCH('Retirement Calculator'!A451,'Lorri 401b'!N:N,0),0)</f>
        <v>5346119.813510187</v>
      </c>
      <c r="S451" s="25">
        <f t="shared" ca="1" si="267"/>
        <v>9321097.1670991518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6404.7404596389215</v>
      </c>
      <c r="K452" s="25">
        <f t="shared" si="264"/>
        <v>16520.094745597391</v>
      </c>
      <c r="L452" s="25"/>
      <c r="N452" s="25">
        <f>'Combined Retirement'!$C$18/12</f>
        <v>33932.660666666663</v>
      </c>
      <c r="O452" s="25">
        <f t="shared" si="265"/>
        <v>11007.82546143035</v>
      </c>
      <c r="P452" s="25">
        <f t="shared" si="266"/>
        <v>22924.835205236312</v>
      </c>
      <c r="Q452" s="25">
        <f t="array" aca="1" ref="Q452" ca="1">INDEX('Isaac 401k'!L:L,MATCH('Retirement Calculator'!A452,'Isaac 401k'!N:N,0),0)</f>
        <v>3985108.3323506983</v>
      </c>
      <c r="R452" s="25">
        <f t="array" aca="1" ref="R452" ca="1">INDEX('Lorri 401b'!L:L,MATCH('Retirement Calculator'!A452,'Lorri 401b'!N:N,0),0)</f>
        <v>5351806.3842594419</v>
      </c>
      <c r="S452" s="25">
        <f t="shared" ca="1" si="267"/>
        <v>9336914.7166101411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6404.7404596389215</v>
      </c>
      <c r="K453" s="25">
        <f t="shared" si="264"/>
        <v>16520.094745597391</v>
      </c>
      <c r="L453" s="25"/>
      <c r="N453" s="25">
        <f>'Combined Retirement'!$C$18/12</f>
        <v>33932.660666666663</v>
      </c>
      <c r="O453" s="25">
        <f t="shared" si="265"/>
        <v>11007.82546143035</v>
      </c>
      <c r="P453" s="25">
        <f t="shared" si="266"/>
        <v>22924.835205236312</v>
      </c>
      <c r="Q453" s="25">
        <f t="array" aca="1" ref="Q453" ca="1">INDEX('Isaac 401k'!L:L,MATCH('Retirement Calculator'!A453,'Isaac 401k'!N:N,0),0)</f>
        <v>3995281.5235239384</v>
      </c>
      <c r="R453" s="25">
        <f t="array" aca="1" ref="R453" ca="1">INDEX('Lorri 401b'!L:L,MATCH('Retirement Calculator'!A453,'Lorri 401b'!N:N,0),0)</f>
        <v>5357516.6490534851</v>
      </c>
      <c r="S453" s="25">
        <f t="shared" ca="1" si="267"/>
        <v>9352798.172577424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6404.7404596389215</v>
      </c>
      <c r="K454" s="25">
        <f t="shared" si="264"/>
        <v>16520.094745597391</v>
      </c>
      <c r="L454" s="25"/>
      <c r="N454" s="25">
        <f>'Combined Retirement'!$C$18/12</f>
        <v>33932.660666666663</v>
      </c>
      <c r="O454" s="25">
        <f t="shared" si="265"/>
        <v>11007.82546143035</v>
      </c>
      <c r="P454" s="25">
        <f t="shared" si="266"/>
        <v>22924.835205236312</v>
      </c>
      <c r="Q454" s="25">
        <f t="array" aca="1" ref="Q454" ca="1">INDEX('Isaac 401k'!L:L,MATCH('Retirement Calculator'!A454,'Isaac 401k'!N:N,0),0)</f>
        <v>4005497.1029937337</v>
      </c>
      <c r="R454" s="25">
        <f t="array" aca="1" ref="R454" ca="1">INDEX('Lorri 401b'!L:L,MATCH('Retirement Calculator'!A454,'Lorri 401b'!N:N,0),0)</f>
        <v>5363250.7066175034</v>
      </c>
      <c r="S454" s="25">
        <f t="shared" ca="1" si="267"/>
        <v>9368747.8096112367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6404.7404596389215</v>
      </c>
      <c r="K455" s="25">
        <f t="shared" si="264"/>
        <v>16520.094745597391</v>
      </c>
      <c r="L455" s="25"/>
      <c r="N455" s="25">
        <f>'Combined Retirement'!$C$18/12</f>
        <v>33932.660666666663</v>
      </c>
      <c r="O455" s="25">
        <f t="shared" si="265"/>
        <v>11007.82546143035</v>
      </c>
      <c r="P455" s="25">
        <f t="shared" si="266"/>
        <v>22924.835205236312</v>
      </c>
      <c r="Q455" s="25">
        <f t="array" aca="1" ref="Q455" ca="1">INDEX('Isaac 401k'!L:L,MATCH('Retirement Calculator'!A455,'Isaac 401k'!N:N,0),0)</f>
        <v>4015755.2473779866</v>
      </c>
      <c r="R455" s="25">
        <f t="array" aca="1" ref="R455" ca="1">INDEX('Lorri 401b'!L:L,MATCH('Retirement Calculator'!A455,'Lorri 401b'!N:N,0),0)</f>
        <v>5369008.6560880383</v>
      </c>
      <c r="S455" s="25">
        <f t="shared" ca="1" si="267"/>
        <v>9384763.9034660254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6404.7404596389215</v>
      </c>
      <c r="K456" s="25">
        <f t="shared" si="264"/>
        <v>16520.094745597391</v>
      </c>
      <c r="L456" s="25"/>
      <c r="N456" s="25">
        <f>'Combined Retirement'!$C$18/12</f>
        <v>33932.660666666663</v>
      </c>
      <c r="O456" s="25">
        <f t="shared" si="265"/>
        <v>11007.82546143035</v>
      </c>
      <c r="P456" s="25">
        <f t="shared" si="266"/>
        <v>22924.835205236312</v>
      </c>
      <c r="Q456" s="25">
        <f t="array" aca="1" ref="Q456" ca="1">INDEX('Isaac 401k'!L:L,MATCH('Retirement Calculator'!A456,'Isaac 401k'!N:N,0),0)</f>
        <v>4026056.1340305074</v>
      </c>
      <c r="R456" s="25">
        <f t="array" aca="1" ref="R456" ca="1">INDEX('Lorri 401b'!L:L,MATCH('Retirement Calculator'!A456,'Lorri 401b'!N:N,0),0)</f>
        <v>5374790.597014701</v>
      </c>
      <c r="S456" s="25">
        <f t="shared" ca="1" si="267"/>
        <v>9400846.7310452089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6404.7404596389215</v>
      </c>
      <c r="K457" s="25">
        <f t="shared" si="264"/>
        <v>16520.094745597391</v>
      </c>
      <c r="L457" s="25"/>
      <c r="N457" s="25">
        <f>'Combined Retirement'!$C$18/12</f>
        <v>33932.660666666663</v>
      </c>
      <c r="O457" s="25">
        <f t="shared" si="265"/>
        <v>11007.82546143035</v>
      </c>
      <c r="P457" s="25">
        <f t="shared" si="266"/>
        <v>22924.835205236312</v>
      </c>
      <c r="Q457" s="25">
        <f t="array" aca="1" ref="Q457" ca="1">INDEX('Isaac 401k'!L:L,MATCH('Retirement Calculator'!A457,'Isaac 401k'!N:N,0),0)</f>
        <v>4036399.9410440801</v>
      </c>
      <c r="R457" s="25">
        <f t="array" aca="1" ref="R457" ca="1">INDEX('Lorri 401b'!L:L,MATCH('Retirement Calculator'!A457,'Lorri 401b'!N:N,0),0)</f>
        <v>5380596.6293618912</v>
      </c>
      <c r="S457" s="25">
        <f t="shared" ca="1" si="267"/>
        <v>9416996.5704059713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6404.7404596389215</v>
      </c>
      <c r="K458" s="25">
        <f t="shared" si="264"/>
        <v>16520.094745597391</v>
      </c>
      <c r="L458" s="25"/>
      <c r="N458" s="25">
        <f>'Combined Retirement'!$C$18/12</f>
        <v>33932.660666666663</v>
      </c>
      <c r="O458" s="25">
        <f t="shared" si="265"/>
        <v>11007.82546143035</v>
      </c>
      <c r="P458" s="25">
        <f t="shared" si="266"/>
        <v>22924.835205236312</v>
      </c>
      <c r="Q458" s="25">
        <f t="array" aca="1" ref="Q458" ca="1">INDEX('Isaac 401k'!L:L,MATCH('Retirement Calculator'!A458,'Isaac 401k'!N:N,0),0)</f>
        <v>4046786.8472535429</v>
      </c>
      <c r="R458" s="25">
        <f t="array" aca="1" ref="R458" ca="1">INDEX('Lorri 401b'!L:L,MATCH('Retirement Calculator'!A458,'Lorri 401b'!N:N,0),0)</f>
        <v>5386426.8535105279</v>
      </c>
      <c r="S458" s="25">
        <f t="shared" ca="1" si="267"/>
        <v>9433213.7007640712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6404.7404596389215</v>
      </c>
      <c r="K459" s="25">
        <f t="shared" si="264"/>
        <v>16520.094745597391</v>
      </c>
      <c r="L459" s="25"/>
      <c r="N459" s="25">
        <f>'Combined Retirement'!$C$18/12</f>
        <v>33932.660666666663</v>
      </c>
      <c r="O459" s="25">
        <f t="shared" si="265"/>
        <v>11007.82546143035</v>
      </c>
      <c r="P459" s="25">
        <f t="shared" si="266"/>
        <v>22924.835205236312</v>
      </c>
      <c r="Q459" s="25">
        <f t="array" aca="1" ref="Q459" ca="1">INDEX('Isaac 401k'!L:L,MATCH('Retirement Calculator'!A459,'Isaac 401k'!N:N,0),0)</f>
        <v>4057217.0322388783</v>
      </c>
      <c r="R459" s="25">
        <f t="array" aca="1" ref="R459" ca="1">INDEX('Lorri 401b'!L:L,MATCH('Retirement Calculator'!A459,'Lorri 401b'!N:N,0),0)</f>
        <v>5392281.3702597842</v>
      </c>
      <c r="S459" s="25">
        <f t="shared" ca="1" si="267"/>
        <v>9449498.4024986625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6404.7404596389215</v>
      </c>
      <c r="K460" s="25">
        <f t="shared" si="264"/>
        <v>16520.094745597391</v>
      </c>
      <c r="L460" s="25"/>
      <c r="N460" s="25">
        <f>'Combined Retirement'!$C$18/12</f>
        <v>33932.660666666663</v>
      </c>
      <c r="O460" s="25">
        <f t="shared" si="265"/>
        <v>11007.82546143035</v>
      </c>
      <c r="P460" s="25">
        <f t="shared" si="266"/>
        <v>22924.835205236312</v>
      </c>
      <c r="Q460" s="25">
        <f t="array" aca="1" ref="Q460" ca="1">INDEX('Isaac 401k'!L:L,MATCH('Retirement Calculator'!A460,'Isaac 401k'!N:N,0),0)</f>
        <v>4067690.6763283196</v>
      </c>
      <c r="R460" s="25">
        <f t="array" aca="1" ref="R460" ca="1">INDEX('Lorri 401b'!L:L,MATCH('Retirement Calculator'!A460,'Lorri 401b'!N:N,0),0)</f>
        <v>5398160.2808288289</v>
      </c>
      <c r="S460" s="25">
        <f t="shared" ca="1" si="267"/>
        <v>9465850.957157148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6404.7404596389215</v>
      </c>
      <c r="K461" s="25">
        <f t="shared" si="264"/>
        <v>16520.094745597391</v>
      </c>
      <c r="L461" s="25"/>
      <c r="N461" s="25">
        <f>'Combined Retirement'!$C$18/12</f>
        <v>33932.660666666663</v>
      </c>
      <c r="O461" s="25">
        <f t="shared" si="265"/>
        <v>11007.82546143035</v>
      </c>
      <c r="P461" s="25">
        <f t="shared" si="266"/>
        <v>22924.835205236312</v>
      </c>
      <c r="Q461" s="25">
        <f t="array" aca="1" ref="Q461" ca="1">INDEX('Isaac 401k'!L:L,MATCH('Retirement Calculator'!A461,'Isaac 401k'!N:N,0),0)</f>
        <v>4078207.9606014667</v>
      </c>
      <c r="R461" s="25">
        <f t="array" aca="1" ref="R461" ca="1">INDEX('Lorri 401b'!L:L,MATCH('Retirement Calculator'!A461,'Lorri 401b'!N:N,0),0)</f>
        <v>5404063.6868585777</v>
      </c>
      <c r="S461" s="25">
        <f t="shared" ca="1" si="267"/>
        <v>9482271.6474600434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6404.7404596389215</v>
      </c>
      <c r="K462" s="25">
        <f t="shared" si="264"/>
        <v>16520.094745597391</v>
      </c>
      <c r="L462" s="25"/>
      <c r="N462" s="25">
        <f>'Combined Retirement'!$C$18/12</f>
        <v>33932.660666666663</v>
      </c>
      <c r="O462" s="25">
        <f t="shared" si="265"/>
        <v>11007.82546143035</v>
      </c>
      <c r="P462" s="25">
        <f t="shared" si="266"/>
        <v>22924.835205236312</v>
      </c>
      <c r="Q462" s="25">
        <f t="array" aca="1" ref="Q462" ca="1">INDEX('Isaac 401k'!L:L,MATCH('Retirement Calculator'!A462,'Isaac 401k'!N:N,0),0)</f>
        <v>4088769.0668924185</v>
      </c>
      <c r="R462" s="25">
        <f t="array" aca="1" ref="R462" ca="1">INDEX('Lorri 401b'!L:L,MATCH('Retirement Calculator'!A462,'Lorri 401b'!N:N,0),0)</f>
        <v>5409991.6904134508</v>
      </c>
      <c r="S462" s="25">
        <f t="shared" ca="1" si="267"/>
        <v>9498760.7573058698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6404.7404596389215</v>
      </c>
      <c r="K463" s="25">
        <f t="shared" si="264"/>
        <v>16520.094745597391</v>
      </c>
      <c r="L463" s="25"/>
      <c r="N463" s="25">
        <f>'Combined Retirement'!$C$18/12</f>
        <v>33932.660666666663</v>
      </c>
      <c r="O463" s="25">
        <f t="shared" si="265"/>
        <v>11007.82546143035</v>
      </c>
      <c r="P463" s="25">
        <f t="shared" si="266"/>
        <v>22924.835205236312</v>
      </c>
      <c r="Q463" s="25">
        <f t="array" aca="1" ref="Q463" ca="1">INDEX('Isaac 401k'!L:L,MATCH('Retirement Calculator'!A463,'Isaac 401k'!N:N,0),0)</f>
        <v>4099374.1777929161</v>
      </c>
      <c r="R463" s="25">
        <f t="array" aca="1" ref="R463" ca="1">INDEX('Lorri 401b'!L:L,MATCH('Retirement Calculator'!A463,'Lorri 401b'!N:N,0),0)</f>
        <v>5415944.3939831359</v>
      </c>
      <c r="S463" s="25">
        <f t="shared" ca="1" si="267"/>
        <v>9515318.5717760511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6404.7404596389215</v>
      </c>
      <c r="K464" s="25">
        <f t="shared" si="264"/>
        <v>16520.094745597391</v>
      </c>
      <c r="L464" s="25"/>
      <c r="N464" s="25">
        <f>'Combined Retirement'!$C$18/12</f>
        <v>33932.660666666663</v>
      </c>
      <c r="O464" s="25">
        <f t="shared" si="265"/>
        <v>11007.82546143035</v>
      </c>
      <c r="P464" s="25">
        <f t="shared" si="266"/>
        <v>22924.835205236312</v>
      </c>
      <c r="Q464" s="25">
        <f t="array" aca="1" ref="Q464" ca="1">INDEX('Isaac 401k'!L:L,MATCH('Retirement Calculator'!A464,'Isaac 401k'!N:N,0),0)</f>
        <v>4110023.4766554991</v>
      </c>
      <c r="R464" s="25">
        <f t="array" aca="1" ref="R464" ca="1">INDEX('Lorri 401b'!L:L,MATCH('Retirement Calculator'!A464,'Lorri 401b'!N:N,0),0)</f>
        <v>5421921.9004843608</v>
      </c>
      <c r="S464" s="25">
        <f t="shared" ca="1" si="267"/>
        <v>9531945.3771398589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6404.7404596389215</v>
      </c>
      <c r="K465" s="25">
        <f t="shared" si="264"/>
        <v>16520.094745597391</v>
      </c>
      <c r="L465" s="25"/>
      <c r="N465" s="25">
        <f>'Combined Retirement'!$C$18/12</f>
        <v>33932.660666666663</v>
      </c>
      <c r="O465" s="25">
        <f t="shared" si="265"/>
        <v>11007.82546143035</v>
      </c>
      <c r="P465" s="25">
        <f t="shared" si="266"/>
        <v>22924.835205236312</v>
      </c>
      <c r="Q465" s="25">
        <f t="array" aca="1" ref="Q465" ca="1">INDEX('Isaac 401k'!L:L,MATCH('Retirement Calculator'!A465,'Isaac 401k'!N:N,0),0)</f>
        <v>4120717.1475966759</v>
      </c>
      <c r="R465" s="25">
        <f t="array" aca="1" ref="R465" ca="1">INDEX('Lorri 401b'!L:L,MATCH('Retirement Calculator'!A465,'Lorri 401b'!N:N,0),0)</f>
        <v>5427924.313262674</v>
      </c>
      <c r="S465" s="25">
        <f t="shared" ca="1" si="267"/>
        <v>9548641.4608593509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6404.7404596389215</v>
      </c>
      <c r="K466" s="25">
        <f t="shared" si="264"/>
        <v>16520.094745597391</v>
      </c>
      <c r="L466" s="25"/>
      <c r="N466" s="25">
        <f>'Combined Retirement'!$C$18/12</f>
        <v>33932.660666666663</v>
      </c>
      <c r="O466" s="25">
        <f t="shared" si="265"/>
        <v>11007.82546143035</v>
      </c>
      <c r="P466" s="25">
        <f t="shared" si="266"/>
        <v>22924.835205236312</v>
      </c>
      <c r="Q466" s="25">
        <f t="array" aca="1" ref="Q466" ca="1">INDEX('Isaac 401k'!L:L,MATCH('Retirement Calculator'!A466,'Isaac 401k'!N:N,0),0)</f>
        <v>4131455.3755001076</v>
      </c>
      <c r="R466" s="25">
        <f t="array" aca="1" ref="R466" ca="1">INDEX('Lorri 401b'!L:L,MATCH('Retirement Calculator'!A466,'Lorri 401b'!N:N,0),0)</f>
        <v>5433951.7360942308</v>
      </c>
      <c r="S466" s="25">
        <f t="shared" ca="1" si="267"/>
        <v>9565407.111594338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6404.7404596389215</v>
      </c>
      <c r="K467" s="25">
        <f t="shared" si="264"/>
        <v>16520.094745597391</v>
      </c>
      <c r="L467" s="25"/>
      <c r="N467" s="25">
        <f>'Combined Retirement'!$C$18/12</f>
        <v>33932.660666666663</v>
      </c>
      <c r="O467" s="25">
        <f t="shared" si="265"/>
        <v>11007.82546143035</v>
      </c>
      <c r="P467" s="25">
        <f t="shared" si="266"/>
        <v>22924.835205236312</v>
      </c>
      <c r="Q467" s="25">
        <f t="array" aca="1" ref="Q467" ca="1">INDEX('Isaac 401k'!L:L,MATCH('Retirement Calculator'!A467,'Isaac 401k'!N:N,0),0)</f>
        <v>4142238.346019804</v>
      </c>
      <c r="R467" s="25">
        <f t="array" aca="1" ref="R467" ca="1">INDEX('Lorri 401b'!L:L,MATCH('Retirement Calculator'!A467,'Lorri 401b'!N:N,0),0)</f>
        <v>5440004.2731875852</v>
      </c>
      <c r="S467" s="25">
        <f t="shared" ca="1" si="267"/>
        <v>9582242.6192073897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6404.7404596389215</v>
      </c>
      <c r="K468" s="25">
        <f t="shared" si="264"/>
        <v>16520.094745597391</v>
      </c>
      <c r="L468" s="25"/>
      <c r="N468" s="25">
        <f>'Combined Retirement'!$C$18/12</f>
        <v>33932.660666666663</v>
      </c>
      <c r="O468" s="25">
        <f t="shared" si="265"/>
        <v>11007.82546143035</v>
      </c>
      <c r="P468" s="25">
        <f t="shared" si="266"/>
        <v>22924.835205236312</v>
      </c>
      <c r="Q468" s="25">
        <f t="array" aca="1" ref="Q468" ca="1">INDEX('Isaac 401k'!L:L,MATCH('Retirement Calculator'!A468,'Isaac 401k'!N:N,0),0)</f>
        <v>4153066.2455833321</v>
      </c>
      <c r="R468" s="25">
        <f t="array" aca="1" ref="R468" ca="1">INDEX('Lorri 401b'!L:L,MATCH('Retirement Calculator'!A468,'Lorri 401b'!N:N,0),0)</f>
        <v>5446082.0291854953</v>
      </c>
      <c r="S468" s="25">
        <f t="shared" ca="1" si="267"/>
        <v>9599148.2747688275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6404.7404596389215</v>
      </c>
      <c r="K469" s="25">
        <f t="shared" si="264"/>
        <v>16520.094745597391</v>
      </c>
      <c r="L469" s="25"/>
      <c r="N469" s="25">
        <f>'Combined Retirement'!$C$18/12</f>
        <v>33932.660666666663</v>
      </c>
      <c r="O469" s="25">
        <f t="shared" si="265"/>
        <v>11007.82546143035</v>
      </c>
      <c r="P469" s="25">
        <f t="shared" si="266"/>
        <v>22924.835205236312</v>
      </c>
      <c r="Q469" s="25">
        <f t="array" aca="1" ref="Q469" ca="1">INDEX('Isaac 401k'!L:L,MATCH('Retirement Calculator'!A469,'Isaac 401k'!N:N,0),0)</f>
        <v>4163939.2613950418</v>
      </c>
      <c r="R469" s="25">
        <f t="array" aca="1" ref="R469" ca="1">INDEX('Lorri 401b'!L:L,MATCH('Retirement Calculator'!A469,'Lorri 401b'!N:N,0),0)</f>
        <v>5452185.1091667302</v>
      </c>
      <c r="S469" s="25">
        <f t="shared" ca="1" si="267"/>
        <v>9616124.3705617711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6404.7404596389215</v>
      </c>
      <c r="K470" s="25">
        <f t="shared" si="264"/>
        <v>16520.094745597391</v>
      </c>
      <c r="L470" s="25"/>
      <c r="N470" s="25">
        <f>'Combined Retirement'!$C$18/12</f>
        <v>33932.660666666663</v>
      </c>
      <c r="O470" s="25">
        <f t="shared" si="265"/>
        <v>11007.82546143035</v>
      </c>
      <c r="P470" s="25">
        <f t="shared" si="266"/>
        <v>22924.835205236312</v>
      </c>
      <c r="Q470" s="25">
        <f t="array" aca="1" ref="Q470" ca="1">INDEX('Isaac 401k'!L:L,MATCH('Retirement Calculator'!A470,'Isaac 401k'!N:N,0),0)</f>
        <v>4174857.5814393004</v>
      </c>
      <c r="R470" s="25">
        <f t="array" aca="1" ref="R470" ca="1">INDEX('Lorri 401b'!L:L,MATCH('Retirement Calculator'!A470,'Lorri 401b'!N:N,0),0)</f>
        <v>5458313.6186478874</v>
      </c>
      <c r="S470" s="25">
        <f t="shared" ca="1" si="267"/>
        <v>9633171.2000871878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6404.7404596389215</v>
      </c>
      <c r="K471" s="25">
        <f t="shared" si="264"/>
        <v>16520.094745597391</v>
      </c>
      <c r="L471" s="25"/>
      <c r="N471" s="25">
        <f>'Combined Retirement'!$C$18/12</f>
        <v>33932.660666666663</v>
      </c>
      <c r="O471" s="25">
        <f t="shared" si="265"/>
        <v>11007.82546143035</v>
      </c>
      <c r="P471" s="25">
        <f t="shared" si="266"/>
        <v>22924.835205236312</v>
      </c>
      <c r="Q471" s="25">
        <f t="array" aca="1" ref="Q471" ca="1">INDEX('Isaac 401k'!L:L,MATCH('Retirement Calculator'!A471,'Isaac 401k'!N:N,0),0)</f>
        <v>4185821.3944837432</v>
      </c>
      <c r="R471" s="25">
        <f t="array" aca="1" ref="R471" ca="1">INDEX('Lorri 401b'!L:L,MATCH('Retirement Calculator'!A471,'Lorri 401b'!N:N,0),0)</f>
        <v>5464467.6635852158</v>
      </c>
      <c r="S471" s="25">
        <f t="shared" ca="1" si="267"/>
        <v>9650289.058068959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6404.7404596389215</v>
      </c>
      <c r="K472" s="25">
        <f t="shared" si="264"/>
        <v>16520.094745597391</v>
      </c>
      <c r="L472" s="25"/>
      <c r="N472" s="25">
        <f>'Combined Retirement'!$C$18/12</f>
        <v>33932.660666666663</v>
      </c>
      <c r="O472" s="25">
        <f t="shared" si="265"/>
        <v>11007.82546143035</v>
      </c>
      <c r="P472" s="25">
        <f t="shared" si="266"/>
        <v>22924.835205236312</v>
      </c>
      <c r="Q472" s="25">
        <f t="array" aca="1" ref="Q472" ca="1">INDEX('Isaac 401k'!L:L,MATCH('Retirement Calculator'!A472,'Isaac 401k'!N:N,0),0)</f>
        <v>4196830.8900825381</v>
      </c>
      <c r="R472" s="25">
        <f t="array" aca="1" ref="R472" ca="1">INDEX('Lorri 401b'!L:L,MATCH('Retirement Calculator'!A472,'Lorri 401b'!N:N,0),0)</f>
        <v>5470647.3503764495</v>
      </c>
      <c r="S472" s="25">
        <f t="shared" ca="1" si="267"/>
        <v>9667478.2404589877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6404.7404596389215</v>
      </c>
      <c r="K473" s="25">
        <f t="shared" si="264"/>
        <v>16520.094745597391</v>
      </c>
      <c r="L473" s="25"/>
      <c r="N473" s="25">
        <f>'Combined Retirement'!$C$18/12</f>
        <v>33932.660666666663</v>
      </c>
      <c r="O473" s="25">
        <f t="shared" si="265"/>
        <v>11007.82546143035</v>
      </c>
      <c r="P473" s="25">
        <f t="shared" si="266"/>
        <v>22924.835205236312</v>
      </c>
      <c r="Q473" s="25">
        <f t="array" aca="1" ref="Q473" ca="1">INDEX('Isaac 401k'!L:L,MATCH('Retirement Calculator'!A473,'Isaac 401k'!N:N,0),0)</f>
        <v>4207886.2585796611</v>
      </c>
      <c r="R473" s="25">
        <f t="array" aca="1" ref="R473" ca="1">INDEX('Lorri 401b'!L:L,MATCH('Retirement Calculator'!A473,'Lorri 401b'!N:N,0),0)</f>
        <v>5476852.785862647</v>
      </c>
      <c r="S473" s="25">
        <f t="shared" ca="1" si="267"/>
        <v>9684739.0444423072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6404.7404596389215</v>
      </c>
      <c r="K474" s="25">
        <f t="shared" si="264"/>
        <v>16520.094745597391</v>
      </c>
      <c r="L474" s="25"/>
      <c r="N474" s="25">
        <f>'Combined Retirement'!$C$18/12</f>
        <v>33932.660666666663</v>
      </c>
      <c r="O474" s="25">
        <f t="shared" si="265"/>
        <v>11007.82546143035</v>
      </c>
      <c r="P474" s="25">
        <f t="shared" si="266"/>
        <v>22924.835205236312</v>
      </c>
      <c r="Q474" s="25">
        <f t="array" aca="1" ref="Q474" ca="1">INDEX('Isaac 401k'!L:L,MATCH('Retirement Calculator'!A474,'Isaac 401k'!N:N,0),0)</f>
        <v>4218987.6911121896</v>
      </c>
      <c r="R474" s="25">
        <f t="array" aca="1" ref="R474" ca="1">INDEX('Lorri 401b'!L:L,MATCH('Retirement Calculator'!A474,'Lorri 401b'!N:N,0),0)</f>
        <v>5483084.077330037</v>
      </c>
      <c r="S474" s="25">
        <f t="shared" ca="1" si="267"/>
        <v>9702071.7684422266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6404.7404596389215</v>
      </c>
      <c r="K475" s="25">
        <f t="shared" si="264"/>
        <v>16520.094745597391</v>
      </c>
      <c r="L475" s="25"/>
      <c r="N475" s="25">
        <f>'Combined Retirement'!$C$18/12</f>
        <v>33932.660666666663</v>
      </c>
      <c r="O475" s="25">
        <f t="shared" si="265"/>
        <v>11007.82546143035</v>
      </c>
      <c r="P475" s="25">
        <f t="shared" si="266"/>
        <v>22924.835205236312</v>
      </c>
      <c r="Q475" s="25">
        <f t="array" aca="1" ref="Q475" ca="1">INDEX('Isaac 401k'!L:L,MATCH('Retirement Calculator'!A475,'Isaac 401k'!N:N,0),0)</f>
        <v>4230135.3796136035</v>
      </c>
      <c r="R475" s="25">
        <f t="array" aca="1" ref="R475" ca="1">INDEX('Lorri 401b'!L:L,MATCH('Retirement Calculator'!A475,'Lorri 401b'!N:N,0),0)</f>
        <v>5489341.3325118739</v>
      </c>
      <c r="S475" s="25">
        <f t="shared" ca="1" si="267"/>
        <v>9719476.7121254764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6404.7404596389215</v>
      </c>
      <c r="K476" s="25">
        <f t="shared" si="264"/>
        <v>16520.094745597391</v>
      </c>
      <c r="L476" s="25"/>
      <c r="N476" s="25">
        <f>'Combined Retirement'!$C$18/12</f>
        <v>33932.660666666663</v>
      </c>
      <c r="O476" s="25">
        <f t="shared" si="265"/>
        <v>11007.82546143035</v>
      </c>
      <c r="P476" s="25">
        <f t="shared" si="266"/>
        <v>22924.835205236312</v>
      </c>
      <c r="Q476" s="25">
        <f t="array" aca="1" ref="Q476" ca="1">INDEX('Isaac 401k'!L:L,MATCH('Retirement Calculator'!A476,'Isaac 401k'!N:N,0),0)</f>
        <v>4241329.5168171059</v>
      </c>
      <c r="R476" s="25">
        <f t="array" aca="1" ref="R476" ca="1">INDEX('Lorri 401b'!L:L,MATCH('Retirement Calculator'!A476,'Lorri 401b'!N:N,0),0)</f>
        <v>5495624.659590302</v>
      </c>
      <c r="S476" s="25">
        <f t="shared" ca="1" si="267"/>
        <v>9736954.176407408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6404.7404596389215</v>
      </c>
      <c r="K477" s="25">
        <f t="shared" si="264"/>
        <v>16520.094745597391</v>
      </c>
      <c r="L477" s="25"/>
      <c r="N477" s="25">
        <f>'Combined Retirement'!$C$18/12</f>
        <v>33932.660666666663</v>
      </c>
      <c r="O477" s="25">
        <f t="shared" si="265"/>
        <v>11007.82546143035</v>
      </c>
      <c r="P477" s="25">
        <f t="shared" si="266"/>
        <v>22924.835205236312</v>
      </c>
      <c r="Q477" s="25">
        <f t="array" aca="1" ref="Q477" ca="1">INDEX('Isaac 401k'!L:L,MATCH('Retirement Calculator'!A477,'Isaac 401k'!N:N,0),0)</f>
        <v>4252570.2962589571</v>
      </c>
      <c r="R477" s="25">
        <f t="array" aca="1" ref="R477" ca="1">INDEX('Lorri 401b'!L:L,MATCH('Retirement Calculator'!A477,'Lorri 401b'!N:N,0),0)</f>
        <v>5501934.167198224</v>
      </c>
      <c r="S477" s="25">
        <f t="shared" ca="1" si="267"/>
        <v>9754504.463457182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6404.7404596389215</v>
      </c>
      <c r="K478" s="25">
        <f t="shared" si="264"/>
        <v>16520.094745597391</v>
      </c>
      <c r="L478" s="25"/>
      <c r="N478" s="25">
        <f>'Combined Retirement'!$C$18/12</f>
        <v>33932.660666666663</v>
      </c>
      <c r="O478" s="25">
        <f t="shared" si="265"/>
        <v>11007.82546143035</v>
      </c>
      <c r="P478" s="25">
        <f t="shared" si="266"/>
        <v>22924.835205236312</v>
      </c>
      <c r="Q478" s="25">
        <f t="array" aca="1" ref="Q478" ca="1">INDEX('Isaac 401k'!L:L,MATCH('Retirement Calculator'!A478,'Isaac 401k'!N:N,0),0)</f>
        <v>4263857.9122818159</v>
      </c>
      <c r="R478" s="25">
        <f t="array" aca="1" ref="R478" ca="1">INDEX('Lorri 401b'!L:L,MATCH('Retirement Calculator'!A478,'Lorri 401b'!N:N,0),0)</f>
        <v>5508269.9644211791</v>
      </c>
      <c r="S478" s="25">
        <f t="shared" ca="1" si="267"/>
        <v>9772127.8767029941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6404.7404596389215</v>
      </c>
      <c r="K479" s="25">
        <f t="shared" si="264"/>
        <v>16520.094745597391</v>
      </c>
      <c r="L479" s="25"/>
      <c r="N479" s="25">
        <f>'Combined Retirement'!$C$18/12</f>
        <v>33932.660666666663</v>
      </c>
      <c r="O479" s="25">
        <f t="shared" si="265"/>
        <v>11007.82546143035</v>
      </c>
      <c r="P479" s="25">
        <f t="shared" si="266"/>
        <v>22924.835205236312</v>
      </c>
      <c r="Q479" s="25">
        <f t="array" aca="1" ref="Q479" ca="1">INDEX('Isaac 401k'!L:L,MATCH('Retirement Calculator'!A479,'Isaac 401k'!N:N,0),0)</f>
        <v>4275192.5600381028</v>
      </c>
      <c r="R479" s="25">
        <f t="array" aca="1" ref="R479" ca="1">INDEX('Lorri 401b'!L:L,MATCH('Retirement Calculator'!A479,'Lorri 401b'!N:N,0),0)</f>
        <v>5514632.1607992295</v>
      </c>
      <c r="S479" s="25">
        <f t="shared" ca="1" si="267"/>
        <v>9789824.7208373323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6404.7404596389215</v>
      </c>
      <c r="K480" s="25">
        <f t="shared" si="264"/>
        <v>16520.094745597391</v>
      </c>
      <c r="L480" s="25"/>
      <c r="N480" s="25">
        <f>'Combined Retirement'!$C$18/12</f>
        <v>33932.660666666663</v>
      </c>
      <c r="O480" s="25">
        <f t="shared" si="265"/>
        <v>11007.82546143035</v>
      </c>
      <c r="P480" s="25">
        <f t="shared" si="266"/>
        <v>22924.835205236312</v>
      </c>
      <c r="Q480" s="25">
        <f t="array" aca="1" ref="Q480" ca="1">INDEX('Isaac 401k'!L:L,MATCH('Retirement Calculator'!A480,'Isaac 401k'!N:N,0),0)</f>
        <v>4286574.4354933742</v>
      </c>
      <c r="R480" s="25">
        <f t="array" aca="1" ref="R480" ca="1">INDEX('Lorri 401b'!L:L,MATCH('Retirement Calculator'!A480,'Lorri 401b'!N:N,0),0)</f>
        <v>5521020.866328855</v>
      </c>
      <c r="S480" s="25">
        <f t="shared" ca="1" si="267"/>
        <v>9807595.3018222302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6404.7404596389215</v>
      </c>
      <c r="K481" s="25">
        <f t="shared" si="264"/>
        <v>16520.094745597391</v>
      </c>
      <c r="L481" s="25"/>
      <c r="N481" s="25">
        <f>'Combined Retirement'!$C$18/12</f>
        <v>33932.660666666663</v>
      </c>
      <c r="O481" s="25">
        <f t="shared" si="265"/>
        <v>11007.82546143035</v>
      </c>
      <c r="P481" s="25">
        <f t="shared" si="266"/>
        <v>22924.835205236312</v>
      </c>
      <c r="Q481" s="25">
        <f t="array" aca="1" ref="Q481" ca="1">INDEX('Isaac 401k'!L:L,MATCH('Retirement Calculator'!A481,'Isaac 401k'!N:N,0),0)</f>
        <v>4298003.7354297098</v>
      </c>
      <c r="R481" s="25">
        <f t="array" aca="1" ref="R481" ca="1">INDEX('Lorri 401b'!L:L,MATCH('Retirement Calculator'!A481,'Lorri 401b'!N:N,0),0)</f>
        <v>5527436.1914648544</v>
      </c>
      <c r="S481" s="25">
        <f t="shared" ca="1" si="267"/>
        <v>9825439.9268945642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6404.7404596389215</v>
      </c>
      <c r="K482" s="25">
        <f t="shared" si="264"/>
        <v>16520.094745597391</v>
      </c>
      <c r="L482" s="25"/>
      <c r="N482" s="25">
        <f>'Combined Retirement'!$C$18/12</f>
        <v>33932.660666666663</v>
      </c>
      <c r="O482" s="25">
        <f t="shared" si="265"/>
        <v>11007.82546143035</v>
      </c>
      <c r="P482" s="25">
        <f t="shared" si="266"/>
        <v>22924.835205236312</v>
      </c>
      <c r="Q482" s="25">
        <f t="array" aca="1" ref="Q482" ca="1">INDEX('Isaac 401k'!L:L,MATCH('Retirement Calculator'!A482,'Isaac 401k'!N:N,0),0)</f>
        <v>4309480.6574491132</v>
      </c>
      <c r="R482" s="25">
        <f t="array" aca="1" ref="R482" ca="1">INDEX('Lorri 401b'!L:L,MATCH('Retirement Calculator'!A482,'Lorri 401b'!N:N,0),0)</f>
        <v>5533878.2471222533</v>
      </c>
      <c r="S482" s="25">
        <f t="shared" ca="1" si="267"/>
        <v>9843358.9045713656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6404.7404596389215</v>
      </c>
      <c r="K483" s="25">
        <f t="shared" si="264"/>
        <v>16520.094745597391</v>
      </c>
      <c r="L483" s="25"/>
      <c r="N483" s="25">
        <f>'Combined Retirement'!$C$18/12</f>
        <v>33932.660666666663</v>
      </c>
      <c r="O483" s="25">
        <f t="shared" si="265"/>
        <v>11007.82546143035</v>
      </c>
      <c r="P483" s="25">
        <f t="shared" si="266"/>
        <v>22924.835205236312</v>
      </c>
      <c r="Q483" s="25">
        <f t="array" aca="1" ref="Q483" ca="1">INDEX('Isaac 401k'!L:L,MATCH('Retirement Calculator'!A483,'Isaac 401k'!N:N,0),0)</f>
        <v>4321005.3999769306</v>
      </c>
      <c r="R483" s="25">
        <f t="array" aca="1" ref="R483" ca="1">INDEX('Lorri 401b'!L:L,MATCH('Retirement Calculator'!A483,'Lorri 401b'!N:N,0),0)</f>
        <v>5540347.1446782248</v>
      </c>
      <c r="S483" s="25">
        <f t="shared" ca="1" si="267"/>
        <v>9861352.5446551554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6404.7404596389215</v>
      </c>
      <c r="K484" s="25">
        <f t="shared" si="264"/>
        <v>16520.094745597391</v>
      </c>
      <c r="L484" s="25"/>
      <c r="N484" s="25">
        <f>'Combined Retirement'!$C$18/12</f>
        <v>33932.660666666663</v>
      </c>
      <c r="O484" s="25">
        <f t="shared" si="265"/>
        <v>11007.82546143035</v>
      </c>
      <c r="P484" s="25">
        <f t="shared" si="266"/>
        <v>22924.835205236312</v>
      </c>
      <c r="Q484" s="25">
        <f t="array" aca="1" ref="Q484" ca="1">INDEX('Isaac 401k'!L:L,MATCH('Retirement Calculator'!A484,'Isaac 401k'!N:N,0),0)</f>
        <v>4332578.1622652803</v>
      </c>
      <c r="R484" s="25">
        <f t="array" aca="1" ref="R484" ca="1">INDEX('Lorri 401b'!L:L,MATCH('Retirement Calculator'!A484,'Lorri 401b'!N:N,0),0)</f>
        <v>5546842.9959740127</v>
      </c>
      <c r="S484" s="25">
        <f t="shared" ca="1" si="267"/>
        <v>9879421.1582392938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6404.7404596389215</v>
      </c>
      <c r="K485" s="25">
        <f t="shared" si="264"/>
        <v>16520.094745597391</v>
      </c>
      <c r="L485" s="25"/>
      <c r="N485" s="25">
        <f>'Combined Retirement'!$C$18/12</f>
        <v>33932.660666666663</v>
      </c>
      <c r="O485" s="25">
        <f t="shared" si="265"/>
        <v>11007.82546143035</v>
      </c>
      <c r="P485" s="25">
        <f t="shared" si="266"/>
        <v>22924.835205236312</v>
      </c>
      <c r="Q485" s="25">
        <f t="array" aca="1" ref="Q485" ca="1">INDEX('Isaac 401k'!L:L,MATCH('Retirement Calculator'!A485,'Isaac 401k'!N:N,0),0)</f>
        <v>4344199.1443964988</v>
      </c>
      <c r="R485" s="25">
        <f t="array" aca="1" ref="R485" ca="1">INDEX('Lorri 401b'!L:L,MATCH('Retirement Calculator'!A485,'Lorri 401b'!N:N,0),0)</f>
        <v>5553365.9133168664</v>
      </c>
      <c r="S485" s="25">
        <f t="shared" ca="1" si="267"/>
        <v>9897565.0577133652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6404.7404596389215</v>
      </c>
      <c r="K486" s="25">
        <f t="shared" si="264"/>
        <v>16520.094745597391</v>
      </c>
      <c r="L486" s="25"/>
      <c r="N486" s="25">
        <f>'Combined Retirement'!$C$18/12</f>
        <v>33932.660666666663</v>
      </c>
      <c r="O486" s="25">
        <f t="shared" si="265"/>
        <v>11007.82546143035</v>
      </c>
      <c r="P486" s="25">
        <f t="shared" si="266"/>
        <v>22924.835205236312</v>
      </c>
      <c r="Q486" s="25">
        <f t="array" aca="1" ref="Q486" ca="1">INDEX('Isaac 401k'!L:L,MATCH('Retirement Calculator'!A486,'Isaac 401k'!N:N,0),0)</f>
        <v>4355868.5472865971</v>
      </c>
      <c r="R486" s="25">
        <f t="array" aca="1" ref="R486" ca="1">INDEX('Lorri 401b'!L:L,MATCH('Retirement Calculator'!A486,'Lorri 401b'!N:N,0),0)</f>
        <v>5559916.0094819823</v>
      </c>
      <c r="S486" s="25">
        <f t="shared" ca="1" si="267"/>
        <v>9915784.5567685794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6404.7404596389215</v>
      </c>
      <c r="K487" s="25">
        <f t="shared" si="264"/>
        <v>16520.094745597391</v>
      </c>
      <c r="L487" s="25"/>
      <c r="N487" s="25">
        <f>'Combined Retirement'!$C$18/12</f>
        <v>33932.660666666663</v>
      </c>
      <c r="O487" s="25">
        <f t="shared" si="265"/>
        <v>11007.82546143035</v>
      </c>
      <c r="P487" s="25">
        <f t="shared" si="266"/>
        <v>22924.835205236312</v>
      </c>
      <c r="Q487" s="25">
        <f t="array" aca="1" ref="Q487" ca="1">INDEX('Isaac 401k'!L:L,MATCH('Retirement Calculator'!A487,'Isaac 401k'!N:N,0),0)</f>
        <v>4367586.5726887379</v>
      </c>
      <c r="R487" s="25">
        <f t="array" aca="1" ref="R487" ca="1">INDEX('Lorri 401b'!L:L,MATCH('Retirement Calculator'!A487,'Lorri 401b'!N:N,0),0)</f>
        <v>5566493.3977144528</v>
      </c>
      <c r="S487" s="25">
        <f t="shared" ca="1" si="267"/>
        <v>9934079.9704031907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6404.7404596389215</v>
      </c>
      <c r="K488" s="25">
        <f t="shared" si="264"/>
        <v>16520.094745597391</v>
      </c>
      <c r="L488" s="25"/>
      <c r="N488" s="25">
        <f>'Combined Retirement'!$C$18/12</f>
        <v>33932.660666666663</v>
      </c>
      <c r="O488" s="25">
        <f t="shared" si="265"/>
        <v>11007.82546143035</v>
      </c>
      <c r="P488" s="25">
        <f t="shared" si="266"/>
        <v>22924.835205236312</v>
      </c>
      <c r="Q488" s="25">
        <f t="array" aca="1" ref="Q488" ca="1">INDEX('Isaac 401k'!L:L,MATCH('Retirement Calculator'!A488,'Isaac 401k'!N:N,0),0)</f>
        <v>4379353.4231967209</v>
      </c>
      <c r="R488" s="25">
        <f t="array" aca="1" ref="R488" ca="1">INDEX('Lorri 401b'!L:L,MATCH('Retirement Calculator'!A488,'Lorri 401b'!N:N,0),0)</f>
        <v>5573098.1917312257</v>
      </c>
      <c r="S488" s="25">
        <f t="shared" ca="1" si="267"/>
        <v>9952451.6149279475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6404.7404596389215</v>
      </c>
      <c r="K489" s="25">
        <f t="shared" si="264"/>
        <v>16520.094745597391</v>
      </c>
      <c r="L489" s="25"/>
      <c r="N489" s="25">
        <f>'Combined Retirement'!$C$18/12</f>
        <v>33932.660666666663</v>
      </c>
      <c r="O489" s="25">
        <f t="shared" si="265"/>
        <v>11007.82546143035</v>
      </c>
      <c r="P489" s="25">
        <f t="shared" si="266"/>
        <v>22924.835205236312</v>
      </c>
      <c r="Q489" s="25">
        <f t="array" aca="1" ref="Q489" ca="1">INDEX('Isaac 401k'!L:L,MATCH('Retirement Calculator'!A489,'Isaac 401k'!N:N,0),0)</f>
        <v>4391169.3022484863</v>
      </c>
      <c r="R489" s="25">
        <f t="array" aca="1" ref="R489" ca="1">INDEX('Lorri 401b'!L:L,MATCH('Retirement Calculator'!A489,'Lorri 401b'!N:N,0),0)</f>
        <v>5579730.5057230676</v>
      </c>
      <c r="S489" s="25">
        <f t="shared" ca="1" si="267"/>
        <v>9970899.8079715539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6404.7404596389215</v>
      </c>
      <c r="K490" s="25">
        <f t="shared" si="264"/>
        <v>16520.094745597391</v>
      </c>
      <c r="L490" s="25"/>
      <c r="N490" s="25">
        <f>'Combined Retirement'!$C$18/12</f>
        <v>33932.660666666663</v>
      </c>
      <c r="O490" s="25">
        <f t="shared" si="265"/>
        <v>11007.82546143035</v>
      </c>
      <c r="P490" s="25">
        <f t="shared" si="266"/>
        <v>22924.835205236312</v>
      </c>
      <c r="Q490" s="25">
        <f t="array" aca="1" ref="Q490" ca="1">INDEX('Isaac 401k'!L:L,MATCH('Retirement Calculator'!A490,'Isaac 401k'!N:N,0),0)</f>
        <v>4403034.4141296344</v>
      </c>
      <c r="R490" s="25">
        <f t="array" aca="1" ref="R490" ca="1">INDEX('Lorri 401b'!L:L,MATCH('Retirement Calculator'!A490,'Lorri 401b'!N:N,0),0)</f>
        <v>5586390.4543565428</v>
      </c>
      <c r="S490" s="25">
        <f t="shared" ca="1" si="267"/>
        <v>9989424.8684861772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6404.7404596389215</v>
      </c>
      <c r="K491" s="25">
        <f t="shared" si="264"/>
        <v>16520.094745597391</v>
      </c>
      <c r="L491" s="25"/>
      <c r="N491" s="25">
        <f>'Combined Retirement'!$C$18/12</f>
        <v>33932.660666666663</v>
      </c>
      <c r="O491" s="25">
        <f t="shared" si="265"/>
        <v>11007.82546143035</v>
      </c>
      <c r="P491" s="25">
        <f t="shared" si="266"/>
        <v>22924.835205236312</v>
      </c>
      <c r="Q491" s="25">
        <f t="array" aca="1" ref="Q491" ca="1">INDEX('Isaac 401k'!L:L,MATCH('Retirement Calculator'!A491,'Isaac 401k'!N:N,0),0)</f>
        <v>4414948.9639769541</v>
      </c>
      <c r="R491" s="25">
        <f t="array" aca="1" ref="R491" ca="1">INDEX('Lorri 401b'!L:L,MATCH('Retirement Calculator'!A491,'Lorri 401b'!N:N,0),0)</f>
        <v>5593078.1527759908</v>
      </c>
      <c r="S491" s="25">
        <f t="shared" ca="1" si="267"/>
        <v>10008027.116752945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6404.7404596389215</v>
      </c>
      <c r="K492" s="25">
        <f t="shared" si="264"/>
        <v>16520.094745597391</v>
      </c>
      <c r="L492" s="25"/>
      <c r="N492" s="25">
        <f>'Combined Retirement'!$C$18/12</f>
        <v>33932.660666666663</v>
      </c>
      <c r="O492" s="25">
        <f t="shared" si="265"/>
        <v>11007.82546143035</v>
      </c>
      <c r="P492" s="25">
        <f t="shared" si="266"/>
        <v>22924.835205236312</v>
      </c>
      <c r="Q492" s="25">
        <f t="array" aca="1" ref="Q492" ca="1">INDEX('Isaac 401k'!L:L,MATCH('Retirement Calculator'!A492,'Isaac 401k'!N:N,0),0)</f>
        <v>4426913.1577819707</v>
      </c>
      <c r="R492" s="25">
        <f t="array" aca="1" ref="R492" ca="1">INDEX('Lorri 401b'!L:L,MATCH('Retirement Calculator'!A492,'Lorri 401b'!N:N,0),0)</f>
        <v>5599793.7166055199</v>
      </c>
      <c r="S492" s="25">
        <f t="shared" ca="1" si="267"/>
        <v>10026706.874387491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6404.7404596389215</v>
      </c>
      <c r="K493" s="25">
        <f t="shared" si="264"/>
        <v>16520.094745597391</v>
      </c>
      <c r="L493" s="25"/>
      <c r="N493" s="25">
        <f>'Combined Retirement'!$C$18/12</f>
        <v>33932.660666666663</v>
      </c>
      <c r="O493" s="25">
        <f t="shared" si="265"/>
        <v>11007.82546143035</v>
      </c>
      <c r="P493" s="25">
        <f t="shared" si="266"/>
        <v>22924.835205236312</v>
      </c>
      <c r="Q493" s="25">
        <f t="array" aca="1" ref="Q493" ca="1">INDEX('Isaac 401k'!L:L,MATCH('Retirement Calculator'!A493,'Isaac 401k'!N:N,0),0)</f>
        <v>4438927.2023945088</v>
      </c>
      <c r="R493" s="25">
        <f t="array" aca="1" ref="R493" ca="1">INDEX('Lorri 401b'!L:L,MATCH('Retirement Calculator'!A493,'Lorri 401b'!N:N,0),0)</f>
        <v>5606537.2619510051</v>
      </c>
      <c r="S493" s="25">
        <f t="shared" ca="1" si="267"/>
        <v>10045464.464345515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6404.7404596389215</v>
      </c>
      <c r="K494" s="25">
        <f t="shared" si="264"/>
        <v>16520.094745597391</v>
      </c>
      <c r="L494" s="25"/>
      <c r="N494" s="25">
        <f>'Combined Retirement'!$C$18/12</f>
        <v>33932.660666666663</v>
      </c>
      <c r="O494" s="25">
        <f t="shared" si="265"/>
        <v>11007.82546143035</v>
      </c>
      <c r="P494" s="25">
        <f t="shared" si="266"/>
        <v>22924.835205236312</v>
      </c>
      <c r="Q494" s="25">
        <f t="array" aca="1" ref="Q494" ca="1">INDEX('Isaac 401k'!L:L,MATCH('Retirement Calculator'!A494,'Isaac 401k'!N:N,0),0)</f>
        <v>4450991.3055262649</v>
      </c>
      <c r="R494" s="25">
        <f t="array" aca="1" ref="R494" ca="1">INDEX('Lorri 401b'!L:L,MATCH('Retirement Calculator'!A494,'Lorri 401b'!N:N,0),0)</f>
        <v>5613308.9054020969</v>
      </c>
      <c r="S494" s="25">
        <f t="shared" ca="1" si="267"/>
        <v>10064300.210928362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6404.7404596389215</v>
      </c>
      <c r="K495" s="25">
        <f t="shared" si="264"/>
        <v>16520.094745597391</v>
      </c>
      <c r="L495" s="25"/>
      <c r="N495" s="25">
        <f>'Combined Retirement'!$C$18/12</f>
        <v>33932.660666666663</v>
      </c>
      <c r="O495" s="25">
        <f t="shared" si="265"/>
        <v>11007.82546143035</v>
      </c>
      <c r="P495" s="25">
        <f t="shared" si="266"/>
        <v>22924.835205236312</v>
      </c>
      <c r="Q495" s="25">
        <f t="array" aca="1" ref="Q495" ca="1">INDEX('Isaac 401k'!L:L,MATCH('Retirement Calculator'!A495,'Isaac 401k'!N:N,0),0)</f>
        <v>4463105.6757544037</v>
      </c>
      <c r="R495" s="25">
        <f t="array" aca="1" ref="R495" ca="1">INDEX('Lorri 401b'!L:L,MATCH('Retirement Calculator'!A495,'Lorri 401b'!N:N,0),0)</f>
        <v>5620108.7640342349</v>
      </c>
      <c r="S495" s="25">
        <f t="shared" ca="1" si="267"/>
        <v>10083214.43978864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6404.7404596389215</v>
      </c>
      <c r="K496" s="25">
        <f t="shared" si="264"/>
        <v>16520.094745597391</v>
      </c>
      <c r="L496" s="25"/>
      <c r="N496" s="25">
        <f>'Combined Retirement'!$C$18/12</f>
        <v>33932.660666666663</v>
      </c>
      <c r="O496" s="25">
        <f t="shared" si="265"/>
        <v>11007.82546143035</v>
      </c>
      <c r="P496" s="25">
        <f t="shared" si="266"/>
        <v>22924.835205236312</v>
      </c>
      <c r="Q496" s="25">
        <f t="array" aca="1" ref="Q496" ca="1">INDEX('Isaac 401k'!L:L,MATCH('Retirement Calculator'!A496,'Isaac 401k'!N:N,0),0)</f>
        <v>4475270.5225251596</v>
      </c>
      <c r="R496" s="25">
        <f t="array" aca="1" ref="R496" ca="1">INDEX('Lorri 401b'!L:L,MATCH('Retirement Calculator'!A496,'Lorri 401b'!N:N,0),0)</f>
        <v>5626936.9554106733</v>
      </c>
      <c r="S496" s="25">
        <f t="shared" ca="1" si="267"/>
        <v>10102207.477935832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6404.7404596389215</v>
      </c>
      <c r="K497" s="25">
        <f t="shared" si="264"/>
        <v>16520.094745597391</v>
      </c>
      <c r="L497" s="25"/>
      <c r="N497" s="25">
        <f>'Combined Retirement'!$C$18/12</f>
        <v>33932.660666666663</v>
      </c>
      <c r="O497" s="25">
        <f t="shared" si="265"/>
        <v>11007.82546143035</v>
      </c>
      <c r="P497" s="25">
        <f t="shared" si="266"/>
        <v>22924.835205236312</v>
      </c>
      <c r="Q497" s="25">
        <f t="array" aca="1" ref="Q497" ca="1">INDEX('Isaac 401k'!L:L,MATCH('Retirement Calculator'!A497,'Isaac 401k'!N:N,0),0)</f>
        <v>4487486.0561574604</v>
      </c>
      <c r="R497" s="25">
        <f t="array" aca="1" ref="R497" ca="1">INDEX('Lorri 401b'!L:L,MATCH('Retirement Calculator'!A497,'Lorri 401b'!N:N,0),0)</f>
        <v>5633793.597584513</v>
      </c>
      <c r="S497" s="25">
        <f t="shared" ca="1" si="267"/>
        <v>10121279.653741974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6404.7404596389215</v>
      </c>
      <c r="K498" s="25">
        <f t="shared" si="264"/>
        <v>16520.094745597391</v>
      </c>
      <c r="L498" s="25"/>
      <c r="N498" s="25">
        <f>'Combined Retirement'!$C$18/12</f>
        <v>33932.660666666663</v>
      </c>
      <c r="O498" s="25">
        <f t="shared" si="265"/>
        <v>11007.82546143035</v>
      </c>
      <c r="P498" s="25">
        <f t="shared" si="266"/>
        <v>22924.835205236312</v>
      </c>
      <c r="Q498" s="25">
        <f t="array" aca="1" ref="Q498" ca="1">INDEX('Isaac 401k'!L:L,MATCH('Retirement Calculator'!A498,'Isaac 401k'!N:N,0),0)</f>
        <v>4499752.4878465626</v>
      </c>
      <c r="R498" s="25">
        <f t="array" aca="1" ref="R498" ca="1">INDEX('Lorri 401b'!L:L,MATCH('Retirement Calculator'!A498,'Lorri 401b'!N:N,0),0)</f>
        <v>5640678.8091007443</v>
      </c>
      <c r="S498" s="25">
        <f t="shared" ca="1" si="267"/>
        <v>10140431.296947308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6404.7404596389215</v>
      </c>
      <c r="K499" s="25">
        <f t="shared" si="264"/>
        <v>16520.094745597391</v>
      </c>
      <c r="L499" s="25"/>
      <c r="N499" s="25">
        <f>'Combined Retirement'!$C$18/12</f>
        <v>33932.660666666663</v>
      </c>
      <c r="O499" s="25">
        <f t="shared" si="265"/>
        <v>11007.82546143035</v>
      </c>
      <c r="P499" s="25">
        <f t="shared" si="266"/>
        <v>22924.835205236312</v>
      </c>
      <c r="Q499" s="25">
        <f t="array" aca="1" ref="Q499" ca="1">INDEX('Isaac 401k'!L:L,MATCH('Retirement Calculator'!A499,'Isaac 401k'!N:N,0),0)</f>
        <v>4512070.0296677025</v>
      </c>
      <c r="R499" s="25">
        <f t="array" aca="1" ref="R499" ca="1">INDEX('Lorri 401b'!L:L,MATCH('Retirement Calculator'!A499,'Lorri 401b'!N:N,0),0)</f>
        <v>5647592.7089982927</v>
      </c>
      <c r="S499" s="25">
        <f t="shared" ca="1" si="267"/>
        <v>10159662.738665994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6404.7404596389215</v>
      </c>
      <c r="K500" s="25">
        <f t="shared" si="264"/>
        <v>16520.094745597391</v>
      </c>
      <c r="L500" s="25"/>
      <c r="N500" s="25">
        <f>'Combined Retirement'!$C$18/12</f>
        <v>33932.660666666663</v>
      </c>
      <c r="O500" s="25">
        <f t="shared" si="265"/>
        <v>11007.82546143035</v>
      </c>
      <c r="P500" s="25">
        <f t="shared" si="266"/>
        <v>22924.835205236312</v>
      </c>
      <c r="Q500" s="25">
        <f t="array" aca="1" ref="Q500" ca="1">INDEX('Isaac 401k'!L:L,MATCH('Retirement Calculator'!A500,'Isaac 401k'!N:N,0),0)</f>
        <v>4524438.8945797645</v>
      </c>
      <c r="R500" s="25">
        <f t="array" aca="1" ref="R500" ca="1">INDEX('Lorri 401b'!L:L,MATCH('Retirement Calculator'!A500,'Lorri 401b'!N:N,0),0)</f>
        <v>5654535.4168120809</v>
      </c>
      <c r="S500" s="25">
        <f t="shared" ca="1" si="267"/>
        <v>10178974.311391845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6404.7404596389215</v>
      </c>
      <c r="K501" s="25">
        <f t="shared" si="264"/>
        <v>16520.094745597391</v>
      </c>
      <c r="L501" s="25"/>
      <c r="N501" s="25">
        <f>'Combined Retirement'!$C$18/12</f>
        <v>33932.660666666663</v>
      </c>
      <c r="O501" s="25">
        <f t="shared" si="265"/>
        <v>11007.82546143035</v>
      </c>
      <c r="P501" s="25">
        <f t="shared" si="266"/>
        <v>22924.835205236312</v>
      </c>
      <c r="Q501" s="25">
        <f t="array" aca="1" ref="Q501" ca="1">INDEX('Isaac 401k'!L:L,MATCH('Retirement Calculator'!A501,'Isaac 401k'!N:N,0),0)</f>
        <v>4536859.2964289598</v>
      </c>
      <c r="R501" s="25">
        <f t="array" aca="1" ref="R501" ca="1">INDEX('Lorri 401b'!L:L,MATCH('Retirement Calculator'!A501,'Lorri 401b'!N:N,0),0)</f>
        <v>5661507.0525750937</v>
      </c>
      <c r="S501" s="25">
        <f t="shared" ca="1" si="267"/>
        <v>10198366.349004053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6404.7404596389215</v>
      </c>
      <c r="K502" s="25">
        <f t="shared" si="264"/>
        <v>16520.094745597391</v>
      </c>
      <c r="L502" s="25"/>
      <c r="N502" s="25">
        <f>'Combined Retirement'!$C$18/12</f>
        <v>33932.660666666663</v>
      </c>
      <c r="O502" s="25">
        <f t="shared" si="265"/>
        <v>11007.82546143035</v>
      </c>
      <c r="P502" s="25">
        <f t="shared" si="266"/>
        <v>22924.835205236312</v>
      </c>
      <c r="Q502" s="25">
        <f t="array" aca="1" ref="Q502" ca="1">INDEX('Isaac 401k'!L:L,MATCH('Retirement Calculator'!A502,'Isaac 401k'!N:N,0),0)</f>
        <v>4549331.4499525269</v>
      </c>
      <c r="R502" s="25">
        <f t="array" aca="1" ref="R502" ca="1">INDEX('Lorri 401b'!L:L,MATCH('Retirement Calculator'!A502,'Lorri 401b'!N:N,0),0)</f>
        <v>5668507.7368204519</v>
      </c>
      <c r="S502" s="25">
        <f t="shared" ca="1" si="267"/>
        <v>10217839.18677298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6404.7404596389215</v>
      </c>
      <c r="K503" s="25">
        <f t="shared" si="264"/>
        <v>16520.094745597391</v>
      </c>
      <c r="L503" s="25"/>
      <c r="N503" s="25">
        <f>'Combined Retirement'!$C$18/12</f>
        <v>33932.660666666663</v>
      </c>
      <c r="O503" s="25">
        <f t="shared" si="265"/>
        <v>11007.82546143035</v>
      </c>
      <c r="P503" s="25">
        <f t="shared" si="266"/>
        <v>22924.835205236312</v>
      </c>
      <c r="Q503" s="25">
        <f t="array" aca="1" ref="Q503" ca="1">INDEX('Isaac 401k'!L:L,MATCH('Retirement Calculator'!A503,'Isaac 401k'!N:N,0),0)</f>
        <v>4561855.5707824416</v>
      </c>
      <c r="R503" s="25">
        <f t="array" aca="1" ref="R503" ca="1">INDEX('Lorri 401b'!L:L,MATCH('Retirement Calculator'!A503,'Lorri 401b'!N:N,0),0)</f>
        <v>5675537.5905834995</v>
      </c>
      <c r="S503" s="25">
        <f t="shared" ca="1" si="267"/>
        <v>10237393.161365941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6404.7404596389215</v>
      </c>
      <c r="K504" s="25">
        <f t="shared" si="264"/>
        <v>16520.094745597391</v>
      </c>
      <c r="L504" s="25"/>
      <c r="N504" s="25">
        <f>'Combined Retirement'!$C$18/12</f>
        <v>33932.660666666663</v>
      </c>
      <c r="O504" s="25">
        <f t="shared" si="265"/>
        <v>11007.82546143035</v>
      </c>
      <c r="P504" s="25">
        <f t="shared" si="266"/>
        <v>22924.835205236312</v>
      </c>
      <c r="Q504" s="25">
        <f t="array" aca="1" ref="Q504" ca="1">INDEX('Isaac 401k'!L:L,MATCH('Retirement Calculator'!A504,'Isaac 401k'!N:N,0),0)</f>
        <v>4574431.875449148</v>
      </c>
      <c r="R504" s="25">
        <f t="array" aca="1" ref="R504" ca="1">INDEX('Lorri 401b'!L:L,MATCH('Retirement Calculator'!A504,'Lorri 401b'!N:N,0),0)</f>
        <v>5682596.7354038926</v>
      </c>
      <c r="S504" s="25">
        <f t="shared" ca="1" si="267"/>
        <v>10257028.610853041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6404.7404596389215</v>
      </c>
      <c r="K505" s="25">
        <f t="shared" si="264"/>
        <v>16520.094745597391</v>
      </c>
      <c r="L505" s="25"/>
      <c r="N505" s="25">
        <f>'Combined Retirement'!$C$18/12</f>
        <v>33932.660666666663</v>
      </c>
      <c r="O505" s="25">
        <f t="shared" si="265"/>
        <v>11007.82546143035</v>
      </c>
      <c r="P505" s="25">
        <f t="shared" si="266"/>
        <v>22924.835205236312</v>
      </c>
      <c r="Q505" s="25">
        <f t="array" aca="1" ref="Q505" ca="1">INDEX('Isaac 401k'!L:L,MATCH('Retirement Calculator'!A505,'Isaac 401k'!N:N,0),0)</f>
        <v>4587060.5813852986</v>
      </c>
      <c r="R505" s="25">
        <f t="array" aca="1" ref="R505" ca="1">INDEX('Lorri 401b'!L:L,MATCH('Retirement Calculator'!A505,'Lorri 401b'!N:N,0),0)</f>
        <v>5689685.2933277041</v>
      </c>
      <c r="S505" s="25">
        <f t="shared" ca="1" si="267"/>
        <v>10276745.874713004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6404.7404596389215</v>
      </c>
      <c r="K506" s="25">
        <f t="shared" si="264"/>
        <v>16520.094745597391</v>
      </c>
      <c r="L506" s="25"/>
      <c r="N506" s="25">
        <f>'Combined Retirement'!$C$18/12</f>
        <v>33932.660666666663</v>
      </c>
      <c r="O506" s="25">
        <f t="shared" si="265"/>
        <v>11007.82546143035</v>
      </c>
      <c r="P506" s="25">
        <f t="shared" si="266"/>
        <v>22924.835205236312</v>
      </c>
      <c r="Q506" s="25">
        <f t="array" aca="1" ref="Q506" ca="1">INDEX('Isaac 401k'!L:L,MATCH('Retirement Calculator'!A506,'Isaac 401k'!N:N,0),0)</f>
        <v>4599741.9069295172</v>
      </c>
      <c r="R506" s="25">
        <f t="array" aca="1" ref="R506" ca="1">INDEX('Lorri 401b'!L:L,MATCH('Retirement Calculator'!A506,'Lorri 401b'!N:N,0),0)</f>
        <v>5696803.3869095314</v>
      </c>
      <c r="S506" s="25">
        <f t="shared" ca="1" si="267"/>
        <v>10296545.293839049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6404.7404596389215</v>
      </c>
      <c r="K507" s="25">
        <f t="shared" si="264"/>
        <v>16520.094745597391</v>
      </c>
      <c r="L507" s="25"/>
      <c r="N507" s="25">
        <f>'Combined Retirement'!$C$18/12</f>
        <v>33932.660666666663</v>
      </c>
      <c r="O507" s="25">
        <f t="shared" si="265"/>
        <v>11007.82546143035</v>
      </c>
      <c r="P507" s="25">
        <f t="shared" si="266"/>
        <v>22924.835205236312</v>
      </c>
      <c r="Q507" s="25">
        <f t="array" aca="1" ref="Q507" ca="1">INDEX('Isaac 401k'!L:L,MATCH('Retirement Calculator'!A507,'Isaac 401k'!N:N,0),0)</f>
        <v>4612476.0713301692</v>
      </c>
      <c r="R507" s="25">
        <f t="array" aca="1" ref="R507" ca="1">INDEX('Lorri 401b'!L:L,MATCH('Retirement Calculator'!A507,'Lorri 401b'!N:N,0),0)</f>
        <v>5703951.1392146163</v>
      </c>
      <c r="S507" s="25">
        <f t="shared" ca="1" si="267"/>
        <v>10316427.210544785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6404.7404596389215</v>
      </c>
      <c r="K508" s="25">
        <f t="shared" si="264"/>
        <v>16520.094745597391</v>
      </c>
      <c r="L508" s="25"/>
      <c r="N508" s="25">
        <f>'Combined Retirement'!$C$18/12</f>
        <v>33932.660666666663</v>
      </c>
      <c r="O508" s="25">
        <f t="shared" si="265"/>
        <v>11007.82546143035</v>
      </c>
      <c r="P508" s="25">
        <f t="shared" si="266"/>
        <v>22924.835205236312</v>
      </c>
      <c r="Q508" s="25">
        <f t="array" aca="1" ref="Q508" ca="1">INDEX('Isaac 401k'!L:L,MATCH('Retirement Calculator'!A508,'Isaac 401k'!N:N,0),0)</f>
        <v>4625263.2947491575</v>
      </c>
      <c r="R508" s="25">
        <f t="array" aca="1" ref="R508" ca="1">INDEX('Lorri 401b'!L:L,MATCH('Retirement Calculator'!A508,'Lorri 401b'!N:N,0),0)</f>
        <v>5711128.6738209724</v>
      </c>
      <c r="S508" s="25">
        <f t="shared" ca="1" si="267"/>
        <v>10336391.96857013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6404.7404596389215</v>
      </c>
      <c r="K509" s="25">
        <f t="shared" si="264"/>
        <v>16520.094745597391</v>
      </c>
      <c r="L509" s="25"/>
      <c r="N509" s="25">
        <f>'Combined Retirement'!$C$18/12</f>
        <v>33932.660666666663</v>
      </c>
      <c r="O509" s="25">
        <f t="shared" si="265"/>
        <v>11007.82546143035</v>
      </c>
      <c r="P509" s="25">
        <f t="shared" si="266"/>
        <v>22924.835205236312</v>
      </c>
      <c r="Q509" s="25">
        <f t="array" aca="1" ref="Q509" ca="1">INDEX('Isaac 401k'!L:L,MATCH('Retirement Calculator'!A509,'Isaac 401k'!N:N,0),0)</f>
        <v>4638103.7982657254</v>
      </c>
      <c r="R509" s="25">
        <f t="array" aca="1" ref="R509" ca="1">INDEX('Lorri 401b'!L:L,MATCH('Retirement Calculator'!A509,'Lorri 401b'!N:N,0),0)</f>
        <v>5718336.1148215225</v>
      </c>
      <c r="S509" s="25">
        <f t="shared" ca="1" si="267"/>
        <v>10356439.913087249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6404.7404596389215</v>
      </c>
      <c r="K510" s="25">
        <f t="shared" si="264"/>
        <v>16520.094745597391</v>
      </c>
      <c r="L510" s="25"/>
      <c r="N510" s="25">
        <f>'Combined Retirement'!$C$18/12</f>
        <v>33932.660666666663</v>
      </c>
      <c r="O510" s="25">
        <f t="shared" si="265"/>
        <v>11007.82546143035</v>
      </c>
      <c r="P510" s="25">
        <f t="shared" si="266"/>
        <v>22924.835205236312</v>
      </c>
      <c r="Q510" s="25">
        <f t="array" aca="1" ref="Q510" ca="1">INDEX('Isaac 401k'!L:L,MATCH('Retirement Calculator'!A510,'Isaac 401k'!N:N,0),0)</f>
        <v>4650997.803880279</v>
      </c>
      <c r="R510" s="25">
        <f t="array" aca="1" ref="R510" ca="1">INDEX('Lorri 401b'!L:L,MATCH('Retirement Calculator'!A510,'Lorri 401b'!N:N,0),0)</f>
        <v>5725573.5868262406</v>
      </c>
      <c r="S510" s="25">
        <f t="shared" ca="1" si="267"/>
        <v>10376571.390706521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6404.7404596389215</v>
      </c>
      <c r="K511" s="25">
        <f t="shared" si="264"/>
        <v>16520.094745597391</v>
      </c>
      <c r="L511" s="25"/>
      <c r="N511" s="25">
        <f>'Combined Retirement'!$C$18/12</f>
        <v>33932.660666666663</v>
      </c>
      <c r="O511" s="25">
        <f t="shared" si="265"/>
        <v>11007.82546143035</v>
      </c>
      <c r="P511" s="25">
        <f t="shared" si="266"/>
        <v>22924.835205236312</v>
      </c>
      <c r="Q511" s="25">
        <f t="array" aca="1" ref="Q511" ca="1">INDEX('Isaac 401k'!L:L,MATCH('Retirement Calculator'!A511,'Isaac 401k'!N:N,0),0)</f>
        <v>4663945.534518226</v>
      </c>
      <c r="R511" s="25">
        <f t="array" aca="1" ref="R511" ca="1">INDEX('Lorri 401b'!L:L,MATCH('Retirement Calculator'!A511,'Lorri 401b'!N:N,0),0)</f>
        <v>5732841.2149643125</v>
      </c>
      <c r="S511" s="25">
        <f t="shared" ca="1" si="267"/>
        <v>10396786.749482539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6404.7404596389215</v>
      </c>
      <c r="K512" s="25">
        <f t="shared" si="264"/>
        <v>16520.094745597391</v>
      </c>
      <c r="L512" s="25"/>
      <c r="N512" s="25">
        <f>'Combined Retirement'!$C$18/12</f>
        <v>33932.660666666663</v>
      </c>
      <c r="O512" s="25">
        <f t="shared" si="265"/>
        <v>11007.82546143035</v>
      </c>
      <c r="P512" s="25">
        <f t="shared" si="266"/>
        <v>22924.835205236312</v>
      </c>
      <c r="Q512" s="25">
        <f t="array" aca="1" ref="Q512" ca="1">INDEX('Isaac 401k'!L:L,MATCH('Retirement Calculator'!A512,'Isaac 401k'!N:N,0),0)</f>
        <v>4676947.2140338318</v>
      </c>
      <c r="R512" s="25">
        <f t="array" aca="1" ref="R512" ca="1">INDEX('Lorri 401b'!L:L,MATCH('Retirement Calculator'!A512,'Lorri 401b'!N:N,0),0)</f>
        <v>5740139.124886293</v>
      </c>
      <c r="S512" s="25">
        <f t="shared" ca="1" si="267"/>
        <v>10417086.338920124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6404.7404596389215</v>
      </c>
      <c r="K513" s="25">
        <f t="shared" si="264"/>
        <v>16520.094745597391</v>
      </c>
      <c r="L513" s="25"/>
      <c r="N513" s="25">
        <f>'Combined Retirement'!$C$18/12</f>
        <v>33932.660666666663</v>
      </c>
      <c r="O513" s="25">
        <f t="shared" si="265"/>
        <v>11007.82546143035</v>
      </c>
      <c r="P513" s="25">
        <f t="shared" si="266"/>
        <v>22924.835205236312</v>
      </c>
      <c r="Q513" s="25">
        <f t="array" aca="1" ref="Q513" ca="1">INDEX('Isaac 401k'!L:L,MATCH('Retirement Calculator'!A513,'Isaac 401k'!N:N,0),0)</f>
        <v>4690003.0672140857</v>
      </c>
      <c r="R513" s="25">
        <f t="array" aca="1" ref="R513" ca="1">INDEX('Lorri 401b'!L:L,MATCH('Retirement Calculator'!A513,'Lorri 401b'!N:N,0),0)</f>
        <v>5747467.4427662818</v>
      </c>
      <c r="S513" s="25">
        <f t="shared" ca="1" si="267"/>
        <v>10437470.509980367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6404.7404596389215</v>
      </c>
      <c r="K514" s="25">
        <f t="shared" si="264"/>
        <v>16520.094745597391</v>
      </c>
      <c r="L514" s="25"/>
      <c r="N514" s="25">
        <f>'Combined Retirement'!$C$18/12</f>
        <v>33932.660666666663</v>
      </c>
      <c r="O514" s="25">
        <f t="shared" si="265"/>
        <v>11007.82546143035</v>
      </c>
      <c r="P514" s="25">
        <f t="shared" si="266"/>
        <v>22924.835205236312</v>
      </c>
      <c r="Q514" s="25">
        <f t="array" aca="1" ref="Q514" ca="1">INDEX('Isaac 401k'!L:L,MATCH('Retirement Calculator'!A514,'Isaac 401k'!N:N,0),0)</f>
        <v>4703113.3197825905</v>
      </c>
      <c r="R514" s="25">
        <f t="array" aca="1" ref="R514" ca="1">INDEX('Lorri 401b'!L:L,MATCH('Retirement Calculator'!A514,'Lorri 401b'!N:N,0),0)</f>
        <v>5754826.2953041038</v>
      </c>
      <c r="S514" s="25">
        <f t="shared" ca="1" si="267"/>
        <v>10457939.615086693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6404.7404596389215</v>
      </c>
      <c r="K515" s="25">
        <f t="shared" si="264"/>
        <v>16520.094745597391</v>
      </c>
      <c r="L515" s="25"/>
      <c r="N515" s="25">
        <f>'Combined Retirement'!$C$18/12</f>
        <v>33932.660666666663</v>
      </c>
      <c r="O515" s="25">
        <f t="shared" si="265"/>
        <v>11007.82546143035</v>
      </c>
      <c r="P515" s="25">
        <f t="shared" si="266"/>
        <v>22924.835205236312</v>
      </c>
      <c r="Q515" s="25">
        <f t="array" aca="1" ref="Q515" ca="1">INDEX('Isaac 401k'!L:L,MATCH('Retirement Calculator'!A515,'Isaac 401k'!N:N,0),0)</f>
        <v>4716278.1984034637</v>
      </c>
      <c r="R515" s="25">
        <f t="array" aca="1" ref="R515" ca="1">INDEX('Lorri 401b'!L:L,MATCH('Retirement Calculator'!A515,'Lorri 401b'!N:N,0),0)</f>
        <v>5762215.8097274993</v>
      </c>
      <c r="S515" s="25">
        <f t="shared" ca="1" si="267"/>
        <v>10478494.008130964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6404.7404596389215</v>
      </c>
      <c r="K516" s="25">
        <f t="shared" si="264"/>
        <v>16520.094745597391</v>
      </c>
      <c r="L516" s="25"/>
      <c r="N516" s="25">
        <f>'Combined Retirement'!$C$18/12</f>
        <v>33932.660666666663</v>
      </c>
      <c r="O516" s="25">
        <f t="shared" si="265"/>
        <v>11007.82546143035</v>
      </c>
      <c r="P516" s="25">
        <f t="shared" si="266"/>
        <v>22924.835205236312</v>
      </c>
      <c r="Q516" s="25">
        <f t="array" aca="1" ref="Q516" ca="1">INDEX('Isaac 401k'!L:L,MATCH('Retirement Calculator'!A516,'Isaac 401k'!N:N,0),0)</f>
        <v>4729497.9306852575</v>
      </c>
      <c r="R516" s="25">
        <f t="array" aca="1" ref="R516" ca="1">INDEX('Lorri 401b'!L:L,MATCH('Retirement Calculator'!A516,'Lorri 401b'!N:N,0),0)</f>
        <v>5769636.1137943259</v>
      </c>
      <c r="S516" s="25">
        <f t="shared" ca="1" si="267"/>
        <v>10499134.044479582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6404.7404596389215</v>
      </c>
      <c r="K517" s="25">
        <f t="shared" si="264"/>
        <v>16520.094745597391</v>
      </c>
      <c r="L517" s="25"/>
      <c r="N517" s="25">
        <f>'Combined Retirement'!$C$18/12</f>
        <v>33932.660666666663</v>
      </c>
      <c r="O517" s="25">
        <f t="shared" si="265"/>
        <v>11007.82546143035</v>
      </c>
      <c r="P517" s="25">
        <f t="shared" si="266"/>
        <v>22924.835205236312</v>
      </c>
      <c r="Q517" s="25">
        <f t="array" aca="1" ref="Q517" ca="1">INDEX('Isaac 401k'!L:L,MATCH('Retirement Calculator'!A517,'Isaac 401k'!N:N,0),0)</f>
        <v>4742772.7451848919</v>
      </c>
      <c r="R517" s="25">
        <f t="array" aca="1" ref="R517" ca="1">INDEX('Lorri 401b'!L:L,MATCH('Retirement Calculator'!A517,'Lorri 401b'!N:N,0),0)</f>
        <v>5777087.3357947646</v>
      </c>
      <c r="S517" s="25">
        <f t="shared" ca="1" si="267"/>
        <v>10519860.080979656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6404.7404596389215</v>
      </c>
      <c r="K518" s="25">
        <f t="shared" si="264"/>
        <v>16520.094745597391</v>
      </c>
      <c r="L518" s="25"/>
      <c r="N518" s="25">
        <f>'Combined Retirement'!$C$18/12</f>
        <v>33932.660666666663</v>
      </c>
      <c r="O518" s="25">
        <f t="shared" si="265"/>
        <v>11007.82546143035</v>
      </c>
      <c r="P518" s="25">
        <f t="shared" si="266"/>
        <v>22924.835205236312</v>
      </c>
      <c r="Q518" s="25">
        <f t="array" aca="1" ref="Q518" ca="1">INDEX('Isaac 401k'!L:L,MATCH('Retirement Calculator'!A518,'Isaac 401k'!N:N,0),0)</f>
        <v>4756102.8714116085</v>
      </c>
      <c r="R518" s="25">
        <f t="array" aca="1" ref="R518" ca="1">INDEX('Lorri 401b'!L:L,MATCH('Retirement Calculator'!A518,'Lorri 401b'!N:N,0),0)</f>
        <v>5784569.6045535384</v>
      </c>
      <c r="S518" s="25">
        <f t="shared" ca="1" si="267"/>
        <v>10540672.475965146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6404.7404596389215</v>
      </c>
      <c r="K519" s="25">
        <f t="shared" si="264"/>
        <v>16520.094745597391</v>
      </c>
      <c r="L519" s="25"/>
      <c r="N519" s="25">
        <f>'Combined Retirement'!$C$18/12</f>
        <v>33932.660666666663</v>
      </c>
      <c r="O519" s="25">
        <f t="shared" si="265"/>
        <v>11007.82546143035</v>
      </c>
      <c r="P519" s="25">
        <f t="shared" si="266"/>
        <v>22924.835205236312</v>
      </c>
      <c r="Q519" s="25">
        <f t="array" aca="1" ref="Q519" ca="1">INDEX('Isaac 401k'!L:L,MATCH('Retirement Calculator'!A519,'Isaac 401k'!N:N,0),0)</f>
        <v>4769488.5398309361</v>
      </c>
      <c r="R519" s="25">
        <f t="array" aca="1" ref="R519" ca="1">INDEX('Lorri 401b'!L:L,MATCH('Retirement Calculator'!A519,'Lorri 401b'!N:N,0),0)</f>
        <v>5792083.0494321408</v>
      </c>
      <c r="S519" s="25">
        <f t="shared" ca="1" si="267"/>
        <v>10561571.589263078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6404.7404596389215</v>
      </c>
      <c r="K520" s="25">
        <f t="shared" si="264"/>
        <v>16520.094745597391</v>
      </c>
      <c r="L520" s="25"/>
      <c r="N520" s="25">
        <f>'Combined Retirement'!$C$18/12</f>
        <v>33932.660666666663</v>
      </c>
      <c r="O520" s="25">
        <f t="shared" si="265"/>
        <v>11007.82546143035</v>
      </c>
      <c r="P520" s="25">
        <f t="shared" si="266"/>
        <v>22924.835205236312</v>
      </c>
      <c r="Q520" s="25">
        <f t="array" aca="1" ref="Q520" ca="1">INDEX('Isaac 401k'!L:L,MATCH('Retirement Calculator'!A520,'Isaac 401k'!N:N,0),0)</f>
        <v>4782929.9818686778</v>
      </c>
      <c r="R520" s="25">
        <f t="array" aca="1" ref="R520" ca="1">INDEX('Lorri 401b'!L:L,MATCH('Retirement Calculator'!A520,'Lorri 401b'!N:N,0),0)</f>
        <v>5799627.8003310701</v>
      </c>
      <c r="S520" s="25">
        <f t="shared" ca="1" si="267"/>
        <v>10582557.782199748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6404.7404596389215</v>
      </c>
      <c r="K521" s="25">
        <f t="shared" ref="K521:K775" si="524">IF(C521&lt;59.5,0,IF(C521&lt;$B$7,0,P521*$K$7))</f>
        <v>16520.094745597391</v>
      </c>
      <c r="L521" s="25"/>
      <c r="N521" s="25">
        <f>'Combined Retirement'!$C$18/12</f>
        <v>33932.660666666663</v>
      </c>
      <c r="O521" s="25">
        <f t="shared" ref="O521:O775" si="525">SUM(E521:I521)</f>
        <v>11007.82546143035</v>
      </c>
      <c r="P521" s="25">
        <f t="shared" ref="P521:P775" si="526">N521-O521</f>
        <v>22924.835205236312</v>
      </c>
      <c r="Q521" s="25">
        <f t="array" aca="1" ref="Q521" ca="1">INDEX('Isaac 401k'!L:L,MATCH('Retirement Calculator'!A521,'Isaac 401k'!N:N,0),0)</f>
        <v>4796427.4299149103</v>
      </c>
      <c r="R521" s="25">
        <f t="array" aca="1" ref="R521" ca="1">INDEX('Lorri 401b'!L:L,MATCH('Retirement Calculator'!A521,'Lorri 401b'!N:N,0),0)</f>
        <v>5807203.9876920786</v>
      </c>
      <c r="S521" s="25">
        <f t="shared" ref="S521:S775" ca="1" si="527">SUM(Q521:R521)</f>
        <v>10603631.417606989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6404.7404596389215</v>
      </c>
      <c r="K522" s="25">
        <f t="shared" si="524"/>
        <v>16520.094745597391</v>
      </c>
      <c r="L522" s="25"/>
      <c r="N522" s="25">
        <f>'Combined Retirement'!$C$18/12</f>
        <v>33932.660666666663</v>
      </c>
      <c r="O522" s="25">
        <f t="shared" si="525"/>
        <v>11007.82546143035</v>
      </c>
      <c r="P522" s="25">
        <f t="shared" si="526"/>
        <v>22924.835205236312</v>
      </c>
      <c r="Q522" s="25">
        <f t="array" aca="1" ref="Q522" ca="1">INDEX('Isaac 401k'!L:L,MATCH('Retirement Calculator'!A522,'Isaac 401k'!N:N,0),0)</f>
        <v>4809981.1173280021</v>
      </c>
      <c r="R522" s="25">
        <f t="array" aca="1" ref="R522" ca="1">INDEX('Lorri 401b'!L:L,MATCH('Retirement Calculator'!A522,'Lorri 401b'!N:N,0),0)</f>
        <v>5814811.7425004244</v>
      </c>
      <c r="S522" s="25">
        <f t="shared" ca="1" si="527"/>
        <v>10624792.859828427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6404.7404596389215</v>
      </c>
      <c r="K523" s="25">
        <f t="shared" si="524"/>
        <v>16520.094745597391</v>
      </c>
      <c r="L523" s="25"/>
      <c r="N523" s="25">
        <f>'Combined Retirement'!$C$18/12</f>
        <v>33932.660666666663</v>
      </c>
      <c r="O523" s="25">
        <f t="shared" si="525"/>
        <v>11007.82546143035</v>
      </c>
      <c r="P523" s="25">
        <f t="shared" si="526"/>
        <v>22924.835205236312</v>
      </c>
      <c r="Q523" s="25">
        <f t="array" aca="1" ref="Q523" ca="1">INDEX('Isaac 401k'!L:L,MATCH('Retirement Calculator'!A523,'Isaac 401k'!N:N,0),0)</f>
        <v>4823591.2784386482</v>
      </c>
      <c r="R523" s="25">
        <f t="array" aca="1" ref="R523" ca="1">INDEX('Lorri 401b'!L:L,MATCH('Retirement Calculator'!A523,'Lorri 401b'!N:N,0),0)</f>
        <v>5822451.1962871384</v>
      </c>
      <c r="S523" s="25">
        <f t="shared" ca="1" si="527"/>
        <v>10646042.474725787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6404.7404596389215</v>
      </c>
      <c r="K524" s="25">
        <f t="shared" si="524"/>
        <v>16520.094745597391</v>
      </c>
      <c r="L524" s="25"/>
      <c r="N524" s="25">
        <f>'Combined Retirement'!$C$18/12</f>
        <v>33932.660666666663</v>
      </c>
      <c r="O524" s="25">
        <f t="shared" si="525"/>
        <v>11007.82546143035</v>
      </c>
      <c r="P524" s="25">
        <f t="shared" si="526"/>
        <v>22924.835205236312</v>
      </c>
      <c r="Q524" s="25">
        <f t="array" aca="1" ref="Q524" ca="1">INDEX('Isaac 401k'!L:L,MATCH('Retirement Calculator'!A524,'Isaac 401k'!N:N,0),0)</f>
        <v>4837258.1485539218</v>
      </c>
      <c r="R524" s="25">
        <f t="array" aca="1" ref="R524" ca="1">INDEX('Lorri 401b'!L:L,MATCH('Retirement Calculator'!A524,'Lorri 401b'!N:N,0),0)</f>
        <v>5830122.4811312966</v>
      </c>
      <c r="S524" s="25">
        <f t="shared" ca="1" si="527"/>
        <v>10667380.629685219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6404.7404596389215</v>
      </c>
      <c r="K525" s="25">
        <f t="shared" si="524"/>
        <v>16520.094745597391</v>
      </c>
      <c r="L525" s="25"/>
      <c r="N525" s="25">
        <f>'Combined Retirement'!$C$18/12</f>
        <v>33932.660666666663</v>
      </c>
      <c r="O525" s="25">
        <f t="shared" si="525"/>
        <v>11007.82546143035</v>
      </c>
      <c r="P525" s="25">
        <f t="shared" si="526"/>
        <v>22924.835205236312</v>
      </c>
      <c r="Q525" s="25">
        <f t="array" aca="1" ref="Q525" ca="1">INDEX('Isaac 401k'!L:L,MATCH('Retirement Calculator'!A525,'Isaac 401k'!N:N,0),0)</f>
        <v>4850981.9639613423</v>
      </c>
      <c r="R525" s="25">
        <f t="array" aca="1" ref="R525" ca="1">INDEX('Lorri 401b'!L:L,MATCH('Retirement Calculator'!A525,'Lorri 401b'!N:N,0),0)</f>
        <v>5837825.7296623057</v>
      </c>
      <c r="S525" s="25">
        <f t="shared" ca="1" si="527"/>
        <v>10688807.693623647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6404.7404596389215</v>
      </c>
      <c r="K526" s="25">
        <f t="shared" si="524"/>
        <v>16520.094745597391</v>
      </c>
      <c r="L526" s="25"/>
      <c r="N526" s="25">
        <f>'Combined Retirement'!$C$18/12</f>
        <v>33932.660666666663</v>
      </c>
      <c r="O526" s="25">
        <f t="shared" si="525"/>
        <v>11007.82546143035</v>
      </c>
      <c r="P526" s="25">
        <f t="shared" si="526"/>
        <v>22924.835205236312</v>
      </c>
      <c r="Q526" s="25">
        <f t="array" aca="1" ref="Q526" ca="1">INDEX('Isaac 401k'!L:L,MATCH('Retirement Calculator'!A526,'Isaac 401k'!N:N,0),0)</f>
        <v>4864762.9619329609</v>
      </c>
      <c r="R526" s="25">
        <f t="array" aca="1" ref="R526" ca="1">INDEX('Lorri 401b'!L:L,MATCH('Retirement Calculator'!A526,'Lorri 401b'!N:N,0),0)</f>
        <v>5845561.0750621939</v>
      </c>
      <c r="S526" s="25">
        <f t="shared" ca="1" si="527"/>
        <v>10710324.036995154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6404.7404596389215</v>
      </c>
      <c r="K527" s="25">
        <f t="shared" si="524"/>
        <v>16520.094745597391</v>
      </c>
      <c r="L527" s="25"/>
      <c r="N527" s="25">
        <f>'Combined Retirement'!$C$18/12</f>
        <v>33932.660666666663</v>
      </c>
      <c r="O527" s="25">
        <f t="shared" si="525"/>
        <v>11007.82546143035</v>
      </c>
      <c r="P527" s="25">
        <f t="shared" si="526"/>
        <v>22924.835205236312</v>
      </c>
      <c r="Q527" s="25">
        <f t="array" aca="1" ref="Q527" ca="1">INDEX('Isaac 401k'!L:L,MATCH('Retirement Calculator'!A527,'Isaac 401k'!N:N,0),0)</f>
        <v>4878601.3807294611</v>
      </c>
      <c r="R527" s="25">
        <f t="array" aca="1" ref="R527" ca="1">INDEX('Lorri 401b'!L:L,MATCH('Retirement Calculator'!A527,'Lorri 401b'!N:N,0),0)</f>
        <v>5853328.6510679154</v>
      </c>
      <c r="S527" s="25">
        <f t="shared" ca="1" si="527"/>
        <v>10731930.031797376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6404.7404596389215</v>
      </c>
      <c r="K528" s="25">
        <f t="shared" si="524"/>
        <v>16520.094745597391</v>
      </c>
      <c r="L528" s="25"/>
      <c r="N528" s="25">
        <f>'Combined Retirement'!$C$18/12</f>
        <v>33932.660666666663</v>
      </c>
      <c r="O528" s="25">
        <f t="shared" si="525"/>
        <v>11007.82546143035</v>
      </c>
      <c r="P528" s="25">
        <f t="shared" si="526"/>
        <v>22924.835205236312</v>
      </c>
      <c r="Q528" s="25">
        <f t="array" aca="1" ref="Q528" ca="1">INDEX('Isaac 401k'!L:L,MATCH('Retirement Calculator'!A528,'Isaac 401k'!N:N,0),0)</f>
        <v>4892497.4596042801</v>
      </c>
      <c r="R528" s="25">
        <f t="array" aca="1" ref="R528" ca="1">INDEX('Lorri 401b'!L:L,MATCH('Retirement Calculator'!A528,'Lorri 401b'!N:N,0),0)</f>
        <v>5861128.5919736605</v>
      </c>
      <c r="S528" s="25">
        <f t="shared" ca="1" si="527"/>
        <v>10753626.051577941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6404.7404596389215</v>
      </c>
      <c r="K529" s="25">
        <f t="shared" si="524"/>
        <v>16520.094745597391</v>
      </c>
      <c r="L529" s="25"/>
      <c r="N529" s="25">
        <f>'Combined Retirement'!$C$18/12</f>
        <v>33932.660666666663</v>
      </c>
      <c r="O529" s="25">
        <f t="shared" si="525"/>
        <v>11007.82546143035</v>
      </c>
      <c r="P529" s="25">
        <f t="shared" si="526"/>
        <v>22924.835205236312</v>
      </c>
      <c r="Q529" s="25">
        <f t="array" aca="1" ref="Q529" ca="1">INDEX('Isaac 401k'!L:L,MATCH('Retirement Calculator'!A529,'Isaac 401k'!N:N,0),0)</f>
        <v>4906451.4388077445</v>
      </c>
      <c r="R529" s="25">
        <f t="array" aca="1" ref="R529" ca="1">INDEX('Lorri 401b'!L:L,MATCH('Retirement Calculator'!A529,'Lorri 401b'!N:N,0),0)</f>
        <v>5868961.0326331798</v>
      </c>
      <c r="S529" s="25">
        <f t="shared" ca="1" si="527"/>
        <v>10775412.471440924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6404.7404596389215</v>
      </c>
      <c r="K530" s="25">
        <f t="shared" si="524"/>
        <v>16520.094745597391</v>
      </c>
      <c r="L530" s="25"/>
      <c r="N530" s="25">
        <f>'Combined Retirement'!$C$18/12</f>
        <v>33932.660666666663</v>
      </c>
      <c r="O530" s="25">
        <f t="shared" si="525"/>
        <v>11007.82546143035</v>
      </c>
      <c r="P530" s="25">
        <f t="shared" si="526"/>
        <v>22924.835205236312</v>
      </c>
      <c r="Q530" s="25">
        <f t="array" aca="1" ref="Q530" ca="1">INDEX('Isaac 401k'!L:L,MATCH('Retirement Calculator'!A530,'Isaac 401k'!N:N,0),0)</f>
        <v>4920463.5595912226</v>
      </c>
      <c r="R530" s="25">
        <f t="array" aca="1" ref="R530" ca="1">INDEX('Lorri 401b'!L:L,MATCH('Retirement Calculator'!A530,'Lorri 401b'!N:N,0),0)</f>
        <v>5876826.1084621139</v>
      </c>
      <c r="S530" s="25">
        <f t="shared" ca="1" si="527"/>
        <v>10797289.668053336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6404.7404596389215</v>
      </c>
      <c r="K531" s="25">
        <f t="shared" si="524"/>
        <v>16520.094745597391</v>
      </c>
      <c r="L531" s="25"/>
      <c r="N531" s="25">
        <f>'Combined Retirement'!$C$18/12</f>
        <v>33932.660666666663</v>
      </c>
      <c r="O531" s="25">
        <f t="shared" si="525"/>
        <v>11007.82546143035</v>
      </c>
      <c r="P531" s="25">
        <f t="shared" si="526"/>
        <v>22924.835205236312</v>
      </c>
      <c r="Q531" s="25">
        <f t="array" aca="1" ref="Q531" ca="1">INDEX('Isaac 401k'!L:L,MATCH('Retirement Calculator'!A531,'Isaac 401k'!N:N,0),0)</f>
        <v>4934534.0642112987</v>
      </c>
      <c r="R531" s="25">
        <f t="array" aca="1" ref="R531" ca="1">INDEX('Lorri 401b'!L:L,MATCH('Retirement Calculator'!A531,'Lorri 401b'!N:N,0),0)</f>
        <v>5884723.955440335</v>
      </c>
      <c r="S531" s="25">
        <f t="shared" ca="1" si="527"/>
        <v>10819258.019651633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6404.7404596389215</v>
      </c>
      <c r="K532" s="25">
        <f t="shared" si="524"/>
        <v>16520.094745597391</v>
      </c>
      <c r="L532" s="25"/>
      <c r="N532" s="25">
        <f>'Combined Retirement'!$C$18/12</f>
        <v>33932.660666666663</v>
      </c>
      <c r="O532" s="25">
        <f t="shared" si="525"/>
        <v>11007.82546143035</v>
      </c>
      <c r="P532" s="25">
        <f t="shared" si="526"/>
        <v>22924.835205236312</v>
      </c>
      <c r="Q532" s="25">
        <f t="array" aca="1" ref="Q532" ca="1">INDEX('Isaac 401k'!L:L,MATCH('Retirement Calculator'!A532,'Isaac 401k'!N:N,0),0)</f>
        <v>4948663.1959339585</v>
      </c>
      <c r="R532" s="25">
        <f t="array" aca="1" ref="R532" ca="1">INDEX('Lorri 401b'!L:L,MATCH('Retirement Calculator'!A532,'Lorri 401b'!N:N,0),0)</f>
        <v>5892654.7101142984</v>
      </c>
      <c r="S532" s="25">
        <f t="shared" ca="1" si="527"/>
        <v>10841317.906048257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6404.7404596389215</v>
      </c>
      <c r="K533" s="25">
        <f t="shared" si="524"/>
        <v>16520.094745597391</v>
      </c>
      <c r="L533" s="25"/>
      <c r="N533" s="25">
        <f>'Combined Retirement'!$C$18/12</f>
        <v>33932.660666666663</v>
      </c>
      <c r="O533" s="25">
        <f t="shared" si="525"/>
        <v>11007.82546143035</v>
      </c>
      <c r="P533" s="25">
        <f t="shared" si="526"/>
        <v>22924.835205236312</v>
      </c>
      <c r="Q533" s="25">
        <f t="array" aca="1" ref="Q533" ca="1">INDEX('Isaac 401k'!L:L,MATCH('Retirement Calculator'!A533,'Isaac 401k'!N:N,0),0)</f>
        <v>4962851.1990387961</v>
      </c>
      <c r="R533" s="25">
        <f t="array" aca="1" ref="R533" ca="1">INDEX('Lorri 401b'!L:L,MATCH('Retirement Calculator'!A533,'Lorri 401b'!N:N,0),0)</f>
        <v>5900618.5095994035</v>
      </c>
      <c r="S533" s="25">
        <f t="shared" ca="1" si="527"/>
        <v>10863469.708638199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6404.7404596389215</v>
      </c>
      <c r="K534" s="25">
        <f t="shared" si="524"/>
        <v>16520.094745597391</v>
      </c>
      <c r="L534" s="25"/>
      <c r="N534" s="25">
        <f>'Combined Retirement'!$C$18/12</f>
        <v>33932.660666666663</v>
      </c>
      <c r="O534" s="25">
        <f t="shared" si="525"/>
        <v>11007.82546143035</v>
      </c>
      <c r="P534" s="25">
        <f t="shared" si="526"/>
        <v>22924.835205236312</v>
      </c>
      <c r="Q534" s="25">
        <f t="array" aca="1" ref="Q534" ca="1">INDEX('Isaac 401k'!L:L,MATCH('Retirement Calculator'!A534,'Isaac 401k'!N:N,0),0)</f>
        <v>4977098.318823237</v>
      </c>
      <c r="R534" s="25">
        <f t="array" aca="1" ref="R534" ca="1">INDEX('Lorri 401b'!L:L,MATCH('Retirement Calculator'!A534,'Lorri 401b'!N:N,0),0)</f>
        <v>5908615.4915823629</v>
      </c>
      <c r="S534" s="25">
        <f t="shared" ca="1" si="527"/>
        <v>10885713.810405601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6404.7404596389215</v>
      </c>
      <c r="K535" s="25">
        <f t="shared" si="524"/>
        <v>16520.094745597391</v>
      </c>
      <c r="L535" s="25"/>
      <c r="N535" s="25">
        <f>'Combined Retirement'!$C$18/12</f>
        <v>33932.660666666663</v>
      </c>
      <c r="O535" s="25">
        <f t="shared" si="525"/>
        <v>11007.82546143035</v>
      </c>
      <c r="P535" s="25">
        <f t="shared" si="526"/>
        <v>22924.835205236312</v>
      </c>
      <c r="Q535" s="25">
        <f t="array" aca="1" ref="Q535" ca="1">INDEX('Isaac 401k'!L:L,MATCH('Retirement Calculator'!A535,'Isaac 401k'!N:N,0),0)</f>
        <v>4991404.8016067799</v>
      </c>
      <c r="R535" s="25">
        <f t="array" aca="1" ref="R535" ca="1">INDEX('Lorri 401b'!L:L,MATCH('Retirement Calculator'!A535,'Lorri 401b'!N:N,0),0)</f>
        <v>5916645.794323585</v>
      </c>
      <c r="S535" s="25">
        <f t="shared" ca="1" si="527"/>
        <v>10908050.595930364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6404.7404596389215</v>
      </c>
      <c r="K536" s="25">
        <f t="shared" si="524"/>
        <v>16520.094745597391</v>
      </c>
      <c r="L536" s="25"/>
      <c r="N536" s="25">
        <f>'Combined Retirement'!$C$18/12</f>
        <v>33932.660666666663</v>
      </c>
      <c r="O536" s="25">
        <f t="shared" si="525"/>
        <v>11007.82546143035</v>
      </c>
      <c r="P536" s="25">
        <f t="shared" si="526"/>
        <v>22924.835205236312</v>
      </c>
      <c r="Q536" s="25">
        <f t="array" aca="1" ref="Q536" ca="1">INDEX('Isaac 401k'!L:L,MATCH('Retirement Calculator'!A536,'Isaac 401k'!N:N,0),0)</f>
        <v>5005770.8947352543</v>
      </c>
      <c r="R536" s="25">
        <f t="array" aca="1" ref="R536" ca="1">INDEX('Lorri 401b'!L:L,MATCH('Retirement Calculator'!A536,'Lorri 401b'!N:N,0),0)</f>
        <v>5924709.5566595625</v>
      </c>
      <c r="S536" s="25">
        <f t="shared" ca="1" si="527"/>
        <v>10930480.451394817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6404.7404596389215</v>
      </c>
      <c r="K537" s="25">
        <f t="shared" si="524"/>
        <v>16520.094745597391</v>
      </c>
      <c r="L537" s="25"/>
      <c r="N537" s="25">
        <f>'Combined Retirement'!$C$18/12</f>
        <v>33932.660666666663</v>
      </c>
      <c r="O537" s="25">
        <f t="shared" si="525"/>
        <v>11007.82546143035</v>
      </c>
      <c r="P537" s="25">
        <f t="shared" si="526"/>
        <v>22924.835205236312</v>
      </c>
      <c r="Q537" s="25">
        <f t="array" aca="1" ref="Q537" ca="1">INDEX('Isaac 401k'!L:L,MATCH('Retirement Calculator'!A537,'Isaac 401k'!N:N,0),0)</f>
        <v>5020196.8465850977</v>
      </c>
      <c r="R537" s="25">
        <f t="array" aca="1" ref="R537" ca="1">INDEX('Lorri 401b'!L:L,MATCH('Retirement Calculator'!A537,'Lorri 401b'!N:N,0),0)</f>
        <v>5932806.9180052727</v>
      </c>
      <c r="S537" s="25">
        <f t="shared" ca="1" si="527"/>
        <v>10953003.764590371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6404.7404596389215</v>
      </c>
      <c r="K538" s="25">
        <f t="shared" si="524"/>
        <v>16520.094745597391</v>
      </c>
      <c r="L538" s="25"/>
      <c r="N538" s="25">
        <f>'Combined Retirement'!$C$18/12</f>
        <v>33932.660666666663</v>
      </c>
      <c r="O538" s="25">
        <f t="shared" si="525"/>
        <v>11007.82546143035</v>
      </c>
      <c r="P538" s="25">
        <f t="shared" si="526"/>
        <v>22924.835205236312</v>
      </c>
      <c r="Q538" s="25">
        <f t="array" aca="1" ref="Q538" ca="1">INDEX('Isaac 401k'!L:L,MATCH('Retirement Calculator'!A538,'Isaac 401k'!N:N,0),0)</f>
        <v>5034682.9065676481</v>
      </c>
      <c r="R538" s="25">
        <f t="array" aca="1" ref="R538" ca="1">INDEX('Lorri 401b'!L:L,MATCH('Retirement Calculator'!A538,'Lorri 401b'!N:N,0),0)</f>
        <v>5940938.0183565905</v>
      </c>
      <c r="S538" s="25">
        <f t="shared" ca="1" si="527"/>
        <v>10975620.92492424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6404.7404596389215</v>
      </c>
      <c r="K539" s="25">
        <f t="shared" si="524"/>
        <v>16520.094745597391</v>
      </c>
      <c r="L539" s="25"/>
      <c r="N539" s="25">
        <f>'Combined Retirement'!$C$18/12</f>
        <v>33932.660666666663</v>
      </c>
      <c r="O539" s="25">
        <f t="shared" si="525"/>
        <v>11007.82546143035</v>
      </c>
      <c r="P539" s="25">
        <f t="shared" si="526"/>
        <v>22924.835205236312</v>
      </c>
      <c r="Q539" s="25">
        <f t="array" aca="1" ref="Q539" ca="1">INDEX('Isaac 401k'!L:L,MATCH('Retirement Calculator'!A539,'Isaac 401k'!N:N,0),0)</f>
        <v>5049229.3251334596</v>
      </c>
      <c r="R539" s="25">
        <f t="array" aca="1" ref="R539" ca="1">INDEX('Lorri 401b'!L:L,MATCH('Retirement Calculator'!A539,'Lorri 401b'!N:N,0),0)</f>
        <v>5949102.998292705</v>
      </c>
      <c r="S539" s="25">
        <f t="shared" ca="1" si="527"/>
        <v>10998332.323426165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6404.7404596389215</v>
      </c>
      <c r="K540" s="25">
        <f t="shared" si="524"/>
        <v>16520.094745597391</v>
      </c>
      <c r="L540" s="25"/>
      <c r="N540" s="25">
        <f>'Combined Retirement'!$C$18/12</f>
        <v>33932.660666666663</v>
      </c>
      <c r="O540" s="25">
        <f t="shared" si="525"/>
        <v>11007.82546143035</v>
      </c>
      <c r="P540" s="25">
        <f t="shared" si="526"/>
        <v>22924.835205236312</v>
      </c>
      <c r="Q540" s="25">
        <f t="array" aca="1" ref="Q540" ca="1">INDEX('Isaac 401k'!L:L,MATCH('Retirement Calculator'!A540,'Isaac 401k'!N:N,0),0)</f>
        <v>5063836.3537766282</v>
      </c>
      <c r="R540" s="25">
        <f t="array" aca="1" ref="R540" ca="1">INDEX('Lorri 401b'!L:L,MATCH('Retirement Calculator'!A540,'Lorri 401b'!N:N,0),0)</f>
        <v>5957301.9989785533</v>
      </c>
      <c r="S540" s="25">
        <f t="shared" ca="1" si="527"/>
        <v>11021138.352755181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6404.7404596389215</v>
      </c>
      <c r="K541" s="25">
        <f t="shared" si="524"/>
        <v>16520.094745597391</v>
      </c>
      <c r="L541" s="25"/>
      <c r="N541" s="25">
        <f>'Combined Retirement'!$C$18/12</f>
        <v>33932.660666666663</v>
      </c>
      <c r="O541" s="25">
        <f t="shared" si="525"/>
        <v>11007.82546143035</v>
      </c>
      <c r="P541" s="25">
        <f t="shared" si="526"/>
        <v>22924.835205236312</v>
      </c>
      <c r="Q541" s="25">
        <f t="array" aca="1" ref="Q541" ca="1">INDEX('Isaac 401k'!L:L,MATCH('Retirement Calculator'!A541,'Isaac 401k'!N:N,0),0)</f>
        <v>5078504.2450391436</v>
      </c>
      <c r="R541" s="25">
        <f t="array" aca="1" ref="R541" ca="1">INDEX('Lorri 401b'!L:L,MATCH('Retirement Calculator'!A541,'Lorri 401b'!N:N,0),0)</f>
        <v>5965535.1621672595</v>
      </c>
      <c r="S541" s="25">
        <f t="shared" ca="1" si="527"/>
        <v>11044039.407206403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6404.7404596389215</v>
      </c>
      <c r="K542" s="25">
        <f t="shared" si="524"/>
        <v>16520.094745597391</v>
      </c>
      <c r="L542" s="25"/>
      <c r="N542" s="25">
        <f>'Combined Retirement'!$C$18/12</f>
        <v>33932.660666666663</v>
      </c>
      <c r="O542" s="25">
        <f t="shared" si="525"/>
        <v>11007.82546143035</v>
      </c>
      <c r="P542" s="25">
        <f t="shared" si="526"/>
        <v>22924.835205236312</v>
      </c>
      <c r="Q542" s="25">
        <f t="array" aca="1" ref="Q542" ca="1">INDEX('Isaac 401k'!L:L,MATCH('Retirement Calculator'!A542,'Isaac 401k'!N:N,0),0)</f>
        <v>5093233.2525152527</v>
      </c>
      <c r="R542" s="25">
        <f t="array" aca="1" ref="R542" ca="1">INDEX('Lorri 401b'!L:L,MATCH('Retirement Calculator'!A542,'Lorri 401b'!N:N,0),0)</f>
        <v>5973802.6302025849</v>
      </c>
      <c r="S542" s="25">
        <f t="shared" ca="1" si="527"/>
        <v>11067035.882717837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6404.7404596389215</v>
      </c>
      <c r="K543" s="25">
        <f t="shared" si="524"/>
        <v>16520.094745597391</v>
      </c>
      <c r="L543" s="25"/>
      <c r="N543" s="25">
        <f>'Combined Retirement'!$C$18/12</f>
        <v>33932.660666666663</v>
      </c>
      <c r="O543" s="25">
        <f t="shared" si="525"/>
        <v>11007.82546143035</v>
      </c>
      <c r="P543" s="25">
        <f t="shared" si="526"/>
        <v>22924.835205236312</v>
      </c>
      <c r="Q543" s="25">
        <f t="array" aca="1" ref="Q543" ca="1">INDEX('Isaac 401k'!L:L,MATCH('Retirement Calculator'!A543,'Isaac 401k'!N:N,0),0)</f>
        <v>5108023.6308558462</v>
      </c>
      <c r="R543" s="25">
        <f t="array" aca="1" ref="R543" ca="1">INDEX('Lorri 401b'!L:L,MATCH('Retirement Calculator'!A543,'Lorri 401b'!N:N,0),0)</f>
        <v>5982104.5460213916</v>
      </c>
      <c r="S543" s="25">
        <f t="shared" ca="1" si="527"/>
        <v>11090128.176877238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6404.7404596389215</v>
      </c>
      <c r="K544" s="25">
        <f t="shared" si="524"/>
        <v>16520.094745597391</v>
      </c>
      <c r="L544" s="25"/>
      <c r="N544" s="25">
        <f>'Combined Retirement'!$C$18/12</f>
        <v>33932.660666666663</v>
      </c>
      <c r="O544" s="25">
        <f t="shared" si="525"/>
        <v>11007.82546143035</v>
      </c>
      <c r="P544" s="25">
        <f t="shared" si="526"/>
        <v>22924.835205236312</v>
      </c>
      <c r="Q544" s="25">
        <f t="array" aca="1" ref="Q544" ca="1">INDEX('Isaac 401k'!L:L,MATCH('Retirement Calculator'!A544,'Isaac 401k'!N:N,0),0)</f>
        <v>5122875.6357728587</v>
      </c>
      <c r="R544" s="25">
        <f t="array" aca="1" ref="R544" ca="1">INDEX('Lorri 401b'!L:L,MATCH('Retirement Calculator'!A544,'Lorri 401b'!N:N,0),0)</f>
        <v>5990441.0531561095</v>
      </c>
      <c r="S544" s="25">
        <f t="shared" ca="1" si="527"/>
        <v>11113316.688928969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6404.7404596389215</v>
      </c>
      <c r="K545" s="25">
        <f t="shared" si="524"/>
        <v>16520.094745597391</v>
      </c>
      <c r="L545" s="25"/>
      <c r="N545" s="25">
        <f>'Combined Retirement'!$C$18/12</f>
        <v>33932.660666666663</v>
      </c>
      <c r="O545" s="25">
        <f t="shared" si="525"/>
        <v>11007.82546143035</v>
      </c>
      <c r="P545" s="25">
        <f t="shared" si="526"/>
        <v>22924.835205236312</v>
      </c>
      <c r="Q545" s="25">
        <f t="array" aca="1" ref="Q545" ca="1">INDEX('Isaac 401k'!L:L,MATCH('Retirement Calculator'!A545,'Isaac 401k'!N:N,0),0)</f>
        <v>5137789.5240436923</v>
      </c>
      <c r="R545" s="25">
        <f t="array" aca="1" ref="R545" ca="1">INDEX('Lorri 401b'!L:L,MATCH('Retirement Calculator'!A545,'Lorri 401b'!N:N,0),0)</f>
        <v>5998812.2957372218</v>
      </c>
      <c r="S545" s="25">
        <f t="shared" ca="1" si="527"/>
        <v>11136601.819780914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6404.7404596389215</v>
      </c>
      <c r="K546" s="25">
        <f t="shared" si="524"/>
        <v>16520.094745597391</v>
      </c>
      <c r="L546" s="25"/>
      <c r="N546" s="25">
        <f>'Combined Retirement'!$C$18/12</f>
        <v>33932.660666666663</v>
      </c>
      <c r="O546" s="25">
        <f t="shared" si="525"/>
        <v>11007.82546143035</v>
      </c>
      <c r="P546" s="25">
        <f t="shared" si="526"/>
        <v>22924.835205236312</v>
      </c>
      <c r="Q546" s="25">
        <f t="array" aca="1" ref="Q546" ca="1">INDEX('Isaac 401k'!L:L,MATCH('Retirement Calculator'!A546,'Isaac 401k'!N:N,0),0)</f>
        <v>5152765.5535156541</v>
      </c>
      <c r="R546" s="25">
        <f t="array" aca="1" ref="R546" ca="1">INDEX('Lorri 401b'!L:L,MATCH('Retirement Calculator'!A546,'Lorri 401b'!N:N,0),0)</f>
        <v>6007218.4184957556</v>
      </c>
      <c r="S546" s="25">
        <f t="shared" ca="1" si="527"/>
        <v>11159983.97201141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6404.7404596389215</v>
      </c>
      <c r="K547" s="25">
        <f t="shared" si="524"/>
        <v>16520.094745597391</v>
      </c>
      <c r="L547" s="25"/>
      <c r="N547" s="25">
        <f>'Combined Retirement'!$C$18/12</f>
        <v>33932.660666666663</v>
      </c>
      <c r="O547" s="25">
        <f t="shared" si="525"/>
        <v>11007.82546143035</v>
      </c>
      <c r="P547" s="25">
        <f t="shared" si="526"/>
        <v>22924.835205236312</v>
      </c>
      <c r="Q547" s="25">
        <f t="array" aca="1" ref="Q547" ca="1">INDEX('Isaac 401k'!L:L,MATCH('Retirement Calculator'!A547,'Isaac 401k'!N:N,0),0)</f>
        <v>5167803.9831104157</v>
      </c>
      <c r="R547" s="25">
        <f t="array" aca="1" ref="R547" ca="1">INDEX('Lorri 401b'!L:L,MATCH('Retirement Calculator'!A547,'Lorri 401b'!N:N,0),0)</f>
        <v>6015659.5667657834</v>
      </c>
      <c r="S547" s="25">
        <f t="shared" ca="1" si="527"/>
        <v>11183463.549876198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6404.7404596389215</v>
      </c>
      <c r="K548" s="25">
        <f t="shared" si="524"/>
        <v>16520.094745597391</v>
      </c>
      <c r="L548" s="25"/>
      <c r="N548" s="25">
        <f>'Combined Retirement'!$C$18/12</f>
        <v>33932.660666666663</v>
      </c>
      <c r="O548" s="25">
        <f t="shared" si="525"/>
        <v>11007.82546143035</v>
      </c>
      <c r="P548" s="25">
        <f t="shared" si="526"/>
        <v>22924.835205236312</v>
      </c>
      <c r="Q548" s="25">
        <f t="array" aca="1" ref="Q548" ca="1">INDEX('Isaac 401k'!L:L,MATCH('Retirement Calculator'!A548,'Isaac 401k'!N:N,0),0)</f>
        <v>5182905.0728284884</v>
      </c>
      <c r="R548" s="25">
        <f t="array" aca="1" ref="R548" ca="1">INDEX('Lorri 401b'!L:L,MATCH('Retirement Calculator'!A548,'Lorri 401b'!N:N,0),0)</f>
        <v>6024135.8864869364</v>
      </c>
      <c r="S548" s="25">
        <f t="shared" ca="1" si="527"/>
        <v>11207040.959315425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6404.7404596389215</v>
      </c>
      <c r="K549" s="25">
        <f t="shared" si="524"/>
        <v>16520.094745597391</v>
      </c>
      <c r="L549" s="25"/>
      <c r="N549" s="25">
        <f>'Combined Retirement'!$C$18/12</f>
        <v>33932.660666666663</v>
      </c>
      <c r="O549" s="25">
        <f t="shared" si="525"/>
        <v>11007.82546143035</v>
      </c>
      <c r="P549" s="25">
        <f t="shared" si="526"/>
        <v>22924.835205236312</v>
      </c>
      <c r="Q549" s="25">
        <f t="array" aca="1" ref="Q549" ca="1">INDEX('Isaac 401k'!L:L,MATCH('Retirement Calculator'!A549,'Isaac 401k'!N:N,0),0)</f>
        <v>5198069.0837537199</v>
      </c>
      <c r="R549" s="25">
        <f t="array" aca="1" ref="R549" ca="1">INDEX('Lorri 401b'!L:L,MATCH('Retirement Calculator'!A549,'Lorri 401b'!N:N,0),0)</f>
        <v>6032647.524206927</v>
      </c>
      <c r="S549" s="25">
        <f t="shared" ca="1" si="527"/>
        <v>11230716.607960647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6404.7404596389215</v>
      </c>
      <c r="K550" s="25">
        <f t="shared" si="524"/>
        <v>16520.094745597391</v>
      </c>
      <c r="L550" s="25"/>
      <c r="N550" s="25">
        <f>'Combined Retirement'!$C$18/12</f>
        <v>33932.660666666663</v>
      </c>
      <c r="O550" s="25">
        <f t="shared" si="525"/>
        <v>11007.82546143035</v>
      </c>
      <c r="P550" s="25">
        <f t="shared" si="526"/>
        <v>22924.835205236312</v>
      </c>
      <c r="Q550" s="25">
        <f t="array" aca="1" ref="Q550" ca="1">INDEX('Isaac 401k'!L:L,MATCH('Retirement Calculator'!A550,'Isaac 401k'!N:N,0),0)</f>
        <v>5213296.2780578062</v>
      </c>
      <c r="R550" s="25">
        <f t="array" aca="1" ref="R550" ca="1">INDEX('Lorri 401b'!L:L,MATCH('Retirement Calculator'!A550,'Lorri 401b'!N:N,0),0)</f>
        <v>6041194.6270840848</v>
      </c>
      <c r="S550" s="25">
        <f t="shared" ca="1" si="527"/>
        <v>11254490.90514189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6404.7404596389215</v>
      </c>
      <c r="K551" s="25">
        <f t="shared" si="524"/>
        <v>16520.094745597391</v>
      </c>
      <c r="L551" s="25"/>
      <c r="N551" s="25">
        <f>'Combined Retirement'!$C$18/12</f>
        <v>33932.660666666663</v>
      </c>
      <c r="O551" s="25">
        <f t="shared" si="525"/>
        <v>11007.82546143035</v>
      </c>
      <c r="P551" s="25">
        <f t="shared" si="526"/>
        <v>22924.835205236312</v>
      </c>
      <c r="Q551" s="25">
        <f t="array" aca="1" ref="Q551" ca="1">INDEX('Isaac 401k'!L:L,MATCH('Retirement Calculator'!A551,'Isaac 401k'!N:N,0),0)</f>
        <v>5228586.9190048268</v>
      </c>
      <c r="R551" s="25">
        <f t="array" aca="1" ref="R551" ca="1">INDEX('Lorri 401b'!L:L,MATCH('Retirement Calculator'!A551,'Lorri 401b'!N:N,0),0)</f>
        <v>6049777.3428898975</v>
      </c>
      <c r="S551" s="25">
        <f t="shared" ca="1" si="527"/>
        <v>11278364.261894725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6404.7404596389215</v>
      </c>
      <c r="K552" s="25">
        <f t="shared" si="524"/>
        <v>16520.094745597391</v>
      </c>
      <c r="L552" s="25"/>
      <c r="N552" s="25">
        <f>'Combined Retirement'!$C$18/12</f>
        <v>33932.660666666663</v>
      </c>
      <c r="O552" s="25">
        <f t="shared" si="525"/>
        <v>11007.82546143035</v>
      </c>
      <c r="P552" s="25">
        <f t="shared" si="526"/>
        <v>22924.835205236312</v>
      </c>
      <c r="Q552" s="25">
        <f t="array" aca="1" ref="Q552" ca="1">INDEX('Isaac 401k'!L:L,MATCH('Retirement Calculator'!A552,'Isaac 401k'!N:N,0),0)</f>
        <v>5243941.2709557936</v>
      </c>
      <c r="R552" s="25">
        <f t="array" aca="1" ref="R552" ca="1">INDEX('Lorri 401b'!L:L,MATCH('Retirement Calculator'!A552,'Lorri 401b'!N:N,0),0)</f>
        <v>6058395.8200115673</v>
      </c>
      <c r="S552" s="25">
        <f t="shared" ca="1" si="527"/>
        <v>11302337.090967361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6404.7404596389215</v>
      </c>
      <c r="K553" s="25">
        <f t="shared" si="524"/>
        <v>16520.094745597391</v>
      </c>
      <c r="L553" s="25"/>
      <c r="N553" s="25">
        <f>'Combined Retirement'!$C$18/12</f>
        <v>33932.660666666663</v>
      </c>
      <c r="O553" s="25">
        <f t="shared" si="525"/>
        <v>11007.82546143035</v>
      </c>
      <c r="P553" s="25">
        <f t="shared" si="526"/>
        <v>22924.835205236312</v>
      </c>
      <c r="Q553" s="25">
        <f t="array" aca="1" ref="Q553" ca="1">INDEX('Isaac 401k'!L:L,MATCH('Retirement Calculator'!A553,'Isaac 401k'!N:N,0),0)</f>
        <v>5259359.5993732223</v>
      </c>
      <c r="R553" s="25">
        <f t="array" aca="1" ref="R553" ca="1">INDEX('Lorri 401b'!L:L,MATCH('Retirement Calculator'!A553,'Lorri 401b'!N:N,0),0)</f>
        <v>6067050.207454578</v>
      </c>
      <c r="S553" s="25">
        <f t="shared" ca="1" si="527"/>
        <v>11326409.8068278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6404.7404596389215</v>
      </c>
      <c r="K554" s="25">
        <f t="shared" si="524"/>
        <v>16520.094745597391</v>
      </c>
      <c r="L554" s="25"/>
      <c r="N554" s="25">
        <f>'Combined Retirement'!$C$18/12</f>
        <v>33932.660666666663</v>
      </c>
      <c r="O554" s="25">
        <f t="shared" si="525"/>
        <v>11007.82546143035</v>
      </c>
      <c r="P554" s="25">
        <f t="shared" si="526"/>
        <v>22924.835205236312</v>
      </c>
      <c r="Q554" s="25">
        <f t="array" aca="1" ref="Q554" ca="1">INDEX('Isaac 401k'!L:L,MATCH('Retirement Calculator'!A554,'Isaac 401k'!N:N,0),0)</f>
        <v>5274842.1708257236</v>
      </c>
      <c r="R554" s="25">
        <f t="array" aca="1" ref="R554" ca="1">INDEX('Lorri 401b'!L:L,MATCH('Retirement Calculator'!A554,'Lorri 401b'!N:N,0),0)</f>
        <v>6075740.6548452675</v>
      </c>
      <c r="S554" s="25">
        <f t="shared" ca="1" si="527"/>
        <v>11350582.825670991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6404.7404596389215</v>
      </c>
      <c r="K555" s="25">
        <f t="shared" si="524"/>
        <v>16520.094745597391</v>
      </c>
      <c r="L555" s="25"/>
      <c r="N555" s="25">
        <f>'Combined Retirement'!$C$18/12</f>
        <v>33932.660666666663</v>
      </c>
      <c r="O555" s="25">
        <f t="shared" si="525"/>
        <v>11007.82546143035</v>
      </c>
      <c r="P555" s="25">
        <f t="shared" si="526"/>
        <v>22924.835205236312</v>
      </c>
      <c r="Q555" s="25">
        <f t="array" aca="1" ref="Q555" ca="1">INDEX('Isaac 401k'!L:L,MATCH('Retirement Calculator'!A555,'Isaac 401k'!N:N,0),0)</f>
        <v>5290389.2529926104</v>
      </c>
      <c r="R555" s="25">
        <f t="array" aca="1" ref="R555" ca="1">INDEX('Lorri 401b'!L:L,MATCH('Retirement Calculator'!A555,'Lorri 401b'!N:N,0),0)</f>
        <v>6084467.3124334188</v>
      </c>
      <c r="S555" s="25">
        <f t="shared" ca="1" si="527"/>
        <v>11374856.565426029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6404.7404596389215</v>
      </c>
      <c r="K556" s="25">
        <f t="shared" si="524"/>
        <v>16520.094745597391</v>
      </c>
      <c r="L556" s="25"/>
      <c r="N556" s="25">
        <f>'Combined Retirement'!$C$18/12</f>
        <v>33932.660666666663</v>
      </c>
      <c r="O556" s="25">
        <f t="shared" si="525"/>
        <v>11007.82546143035</v>
      </c>
      <c r="P556" s="25">
        <f t="shared" si="526"/>
        <v>22924.835205236312</v>
      </c>
      <c r="Q556" s="25">
        <f t="array" aca="1" ref="Q556" ca="1">INDEX('Isaac 401k'!L:L,MATCH('Retirement Calculator'!A556,'Isaac 401k'!N:N,0),0)</f>
        <v>5306001.1146685258</v>
      </c>
      <c r="R556" s="25">
        <f t="array" aca="1" ref="R556" ca="1">INDEX('Lorri 401b'!L:L,MATCH('Retirement Calculator'!A556,'Lorri 401b'!N:N,0),0)</f>
        <v>6093230.3310948536</v>
      </c>
      <c r="S556" s="25">
        <f t="shared" ca="1" si="527"/>
        <v>11399231.445763379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6404.7404596389215</v>
      </c>
      <c r="K557" s="25">
        <f t="shared" si="524"/>
        <v>16520.094745597391</v>
      </c>
      <c r="L557" s="25"/>
      <c r="N557" s="25">
        <f>'Combined Retirement'!$C$18/12</f>
        <v>33932.660666666663</v>
      </c>
      <c r="O557" s="25">
        <f t="shared" si="525"/>
        <v>11007.82546143035</v>
      </c>
      <c r="P557" s="25">
        <f t="shared" si="526"/>
        <v>22924.835205236312</v>
      </c>
      <c r="Q557" s="25">
        <f t="array" aca="1" ref="Q557" ca="1">INDEX('Isaac 401k'!L:L,MATCH('Retirement Calculator'!A557,'Isaac 401k'!N:N,0),0)</f>
        <v>5321678.025768091</v>
      </c>
      <c r="R557" s="25">
        <f t="array" aca="1" ref="R557" ca="1">INDEX('Lorri 401b'!L:L,MATCH('Retirement Calculator'!A557,'Lorri 401b'!N:N,0),0)</f>
        <v>6102029.8623340447</v>
      </c>
      <c r="S557" s="25">
        <f t="shared" ca="1" si="527"/>
        <v>11423707.888102137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6404.7404596389215</v>
      </c>
      <c r="K558" s="25">
        <f t="shared" si="524"/>
        <v>16520.094745597391</v>
      </c>
      <c r="L558" s="25"/>
      <c r="N558" s="25">
        <f>'Combined Retirement'!$C$18/12</f>
        <v>33932.660666666663</v>
      </c>
      <c r="O558" s="25">
        <f t="shared" si="525"/>
        <v>11007.82546143035</v>
      </c>
      <c r="P558" s="25">
        <f t="shared" si="526"/>
        <v>22924.835205236312</v>
      </c>
      <c r="Q558" s="25">
        <f t="array" aca="1" ref="Q558" ca="1">INDEX('Isaac 401k'!L:L,MATCH('Retirement Calculator'!A558,'Isaac 401k'!N:N,0),0)</f>
        <v>5337420.2573305713</v>
      </c>
      <c r="R558" s="25">
        <f t="array" aca="1" ref="R558" ca="1">INDEX('Lorri 401b'!L:L,MATCH('Retirement Calculator'!A558,'Lorri 401b'!N:N,0),0)</f>
        <v>6110866.0582867321</v>
      </c>
      <c r="S558" s="25">
        <f t="shared" ca="1" si="527"/>
        <v>11448286.315617304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6404.7404596389215</v>
      </c>
      <c r="K559" s="25">
        <f t="shared" si="524"/>
        <v>16520.094745597391</v>
      </c>
      <c r="L559" s="25"/>
      <c r="N559" s="25">
        <f>'Combined Retirement'!$C$18/12</f>
        <v>33932.660666666663</v>
      </c>
      <c r="O559" s="25">
        <f t="shared" si="525"/>
        <v>11007.82546143035</v>
      </c>
      <c r="P559" s="25">
        <f t="shared" si="526"/>
        <v>22924.835205236312</v>
      </c>
      <c r="Q559" s="25">
        <f t="array" aca="1" ref="Q559" ca="1">INDEX('Isaac 401k'!L:L,MATCH('Retirement Calculator'!A559,'Isaac 401k'!N:N,0),0)</f>
        <v>5353228.0815245612</v>
      </c>
      <c r="R559" s="25">
        <f t="array" aca="1" ref="R559" ca="1">INDEX('Lorri 401b'!L:L,MATCH('Retirement Calculator'!A559,'Lorri 401b'!N:N,0),0)</f>
        <v>6119739.0717225559</v>
      </c>
      <c r="S559" s="25">
        <f t="shared" ca="1" si="527"/>
        <v>11472967.153247118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6404.7404596389215</v>
      </c>
      <c r="K560" s="25">
        <f t="shared" si="524"/>
        <v>16520.094745597391</v>
      </c>
      <c r="L560" s="25"/>
      <c r="N560" s="25">
        <f>'Combined Retirement'!$C$18/12</f>
        <v>33932.660666666663</v>
      </c>
      <c r="O560" s="25">
        <f t="shared" si="525"/>
        <v>11007.82546143035</v>
      </c>
      <c r="P560" s="25">
        <f t="shared" si="526"/>
        <v>22924.835205236312</v>
      </c>
      <c r="Q560" s="25">
        <f t="array" aca="1" ref="Q560" ca="1">INDEX('Isaac 401k'!L:L,MATCH('Retirement Calculator'!A560,'Isaac 401k'!N:N,0),0)</f>
        <v>5369101.7716526929</v>
      </c>
      <c r="R560" s="25">
        <f t="array" aca="1" ref="R560" ca="1">INDEX('Lorri 401b'!L:L,MATCH('Retirement Calculator'!A560,'Lorri 401b'!N:N,0),0)</f>
        <v>6128649.0560476957</v>
      </c>
      <c r="S560" s="25">
        <f t="shared" ca="1" si="527"/>
        <v>11497750.827700388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6404.7404596389215</v>
      </c>
      <c r="K561" s="25">
        <f t="shared" si="524"/>
        <v>16520.094745597391</v>
      </c>
      <c r="L561" s="25"/>
      <c r="N561" s="25">
        <f>'Combined Retirement'!$C$18/12</f>
        <v>33932.660666666663</v>
      </c>
      <c r="O561" s="25">
        <f t="shared" si="525"/>
        <v>11007.82546143035</v>
      </c>
      <c r="P561" s="25">
        <f t="shared" si="526"/>
        <v>22924.835205236312</v>
      </c>
      <c r="Q561" s="25">
        <f t="array" aca="1" ref="Q561" ca="1">INDEX('Isaac 401k'!L:L,MATCH('Retirement Calculator'!A561,'Isaac 401k'!N:N,0),0)</f>
        <v>5385041.6021563588</v>
      </c>
      <c r="R561" s="25">
        <f t="array" aca="1" ref="R561" ca="1">INDEX('Lorri 401b'!L:L,MATCH('Retirement Calculator'!A561,'Lorri 401b'!N:N,0),0)</f>
        <v>6137596.1653075237</v>
      </c>
      <c r="S561" s="25">
        <f t="shared" ca="1" si="527"/>
        <v>11522637.767463882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6404.7404596389215</v>
      </c>
      <c r="K562" s="25">
        <f t="shared" si="524"/>
        <v>16520.094745597391</v>
      </c>
      <c r="L562" s="25"/>
      <c r="N562" s="25">
        <f>'Combined Retirement'!$C$18/12</f>
        <v>33932.660666666663</v>
      </c>
      <c r="O562" s="25">
        <f t="shared" si="525"/>
        <v>11007.82546143035</v>
      </c>
      <c r="P562" s="25">
        <f t="shared" si="526"/>
        <v>22924.835205236312</v>
      </c>
      <c r="Q562" s="25">
        <f t="array" aca="1" ref="Q562" ca="1">INDEX('Isaac 401k'!L:L,MATCH('Retirement Calculator'!A562,'Isaac 401k'!N:N,0),0)</f>
        <v>5401047.8486204566</v>
      </c>
      <c r="R562" s="25">
        <f t="array" aca="1" ref="R562" ca="1">INDEX('Lorri 401b'!L:L,MATCH('Retirement Calculator'!A562,'Lorri 401b'!N:N,0),0)</f>
        <v>6146580.5541892676</v>
      </c>
      <c r="S562" s="25">
        <f t="shared" ca="1" si="527"/>
        <v>11547628.402809724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6404.7404596389215</v>
      </c>
      <c r="K563" s="25">
        <f t="shared" si="524"/>
        <v>16520.094745597391</v>
      </c>
      <c r="L563" s="25"/>
      <c r="N563" s="25">
        <f>'Combined Retirement'!$C$18/12</f>
        <v>33932.660666666663</v>
      </c>
      <c r="O563" s="25">
        <f t="shared" si="525"/>
        <v>11007.82546143035</v>
      </c>
      <c r="P563" s="25">
        <f t="shared" si="526"/>
        <v>22924.835205236312</v>
      </c>
      <c r="Q563" s="25">
        <f t="array" aca="1" ref="Q563" ca="1">INDEX('Isaac 401k'!L:L,MATCH('Retirement Calculator'!A563,'Isaac 401k'!N:N,0),0)</f>
        <v>5417120.7877781549</v>
      </c>
      <c r="R563" s="25">
        <f t="array" aca="1" ref="R563" ca="1">INDEX('Lorri 401b'!L:L,MATCH('Retirement Calculator'!A563,'Lorri 401b'!N:N,0),0)</f>
        <v>6155602.3780246852</v>
      </c>
      <c r="S563" s="25">
        <f t="shared" ca="1" si="527"/>
        <v>11572723.16580284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6404.7404596389215</v>
      </c>
      <c r="K564" s="25">
        <f t="shared" si="524"/>
        <v>16520.094745597391</v>
      </c>
      <c r="L564" s="25"/>
      <c r="N564" s="25">
        <f>'Combined Retirement'!$C$18/12</f>
        <v>33932.660666666663</v>
      </c>
      <c r="O564" s="25">
        <f t="shared" si="525"/>
        <v>11007.82546143035</v>
      </c>
      <c r="P564" s="25">
        <f t="shared" si="526"/>
        <v>22924.835205236312</v>
      </c>
      <c r="Q564" s="25">
        <f t="array" aca="1" ref="Q564" ca="1">INDEX('Isaac 401k'!L:L,MATCH('Retirement Calculator'!A564,'Isaac 401k'!N:N,0),0)</f>
        <v>5433260.6975156767</v>
      </c>
      <c r="R564" s="25">
        <f t="array" aca="1" ref="R564" ca="1">INDEX('Lorri 401b'!L:L,MATCH('Retirement Calculator'!A564,'Lorri 401b'!N:N,0),0)</f>
        <v>6164661.7927927505</v>
      </c>
      <c r="S564" s="25">
        <f t="shared" ca="1" si="527"/>
        <v>11597922.490308426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6404.7404596389215</v>
      </c>
      <c r="K565" s="25">
        <f t="shared" si="524"/>
        <v>16520.094745597391</v>
      </c>
      <c r="L565" s="25"/>
      <c r="N565" s="25">
        <f>'Combined Retirement'!$C$18/12</f>
        <v>33932.660666666663</v>
      </c>
      <c r="O565" s="25">
        <f t="shared" si="525"/>
        <v>11007.82546143035</v>
      </c>
      <c r="P565" s="25">
        <f t="shared" si="526"/>
        <v>22924.835205236312</v>
      </c>
      <c r="Q565" s="25">
        <f t="array" aca="1" ref="Q565" ca="1">INDEX('Isaac 401k'!L:L,MATCH('Retirement Calculator'!A565,'Isaac 401k'!N:N,0),0)</f>
        <v>5449467.8568771053</v>
      </c>
      <c r="R565" s="25">
        <f t="array" aca="1" ref="R565" ca="1">INDEX('Lorri 401b'!L:L,MATCH('Retirement Calculator'!A565,'Lorri 401b'!N:N,0),0)</f>
        <v>6173758.9551223489</v>
      </c>
      <c r="S565" s="25">
        <f t="shared" ca="1" si="527"/>
        <v>11623226.811999455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6404.7404596389215</v>
      </c>
      <c r="K566" s="25">
        <f t="shared" si="524"/>
        <v>16520.094745597391</v>
      </c>
      <c r="L566" s="25"/>
      <c r="N566" s="25">
        <f>'Combined Retirement'!$C$18/12</f>
        <v>33932.660666666663</v>
      </c>
      <c r="O566" s="25">
        <f t="shared" si="525"/>
        <v>11007.82546143035</v>
      </c>
      <c r="P566" s="25">
        <f t="shared" si="526"/>
        <v>22924.835205236312</v>
      </c>
      <c r="Q566" s="25">
        <f t="array" aca="1" ref="Q566" ca="1">INDEX('Isaac 401k'!L:L,MATCH('Retirement Calculator'!A566,'Isaac 401k'!N:N,0),0)</f>
        <v>5465742.5460692057</v>
      </c>
      <c r="R566" s="25">
        <f t="array" aca="1" ref="R566" ca="1">INDEX('Lorri 401b'!L:L,MATCH('Retirement Calculator'!A566,'Lorri 401b'!N:N,0),0)</f>
        <v>6182894.0222949879</v>
      </c>
      <c r="S566" s="25">
        <f t="shared" ca="1" si="527"/>
        <v>11648636.568364194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6404.7404596389215</v>
      </c>
      <c r="K567" s="25">
        <f t="shared" si="524"/>
        <v>16520.094745597391</v>
      </c>
      <c r="L567" s="25"/>
      <c r="N567" s="25">
        <f>'Combined Retirement'!$C$18/12</f>
        <v>33932.660666666663</v>
      </c>
      <c r="O567" s="25">
        <f t="shared" si="525"/>
        <v>11007.82546143035</v>
      </c>
      <c r="P567" s="25">
        <f t="shared" si="526"/>
        <v>22924.835205236312</v>
      </c>
      <c r="Q567" s="25">
        <f t="array" aca="1" ref="Q567" ca="1">INDEX('Isaac 401k'!L:L,MATCH('Retirement Calculator'!A567,'Isaac 401k'!N:N,0),0)</f>
        <v>5482085.0464662733</v>
      </c>
      <c r="R567" s="25">
        <f t="array" aca="1" ref="R567" ca="1">INDEX('Lorri 401b'!L:L,MATCH('Retirement Calculator'!A567,'Lorri 401b'!N:N,0),0)</f>
        <v>6192067.1522475127</v>
      </c>
      <c r="S567" s="25">
        <f t="shared" ca="1" si="527"/>
        <v>11674152.198713787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6404.7404596389215</v>
      </c>
      <c r="K568" s="25">
        <f t="shared" si="524"/>
        <v>16520.094745597391</v>
      </c>
      <c r="L568" s="25"/>
      <c r="N568" s="25">
        <f>'Combined Retirement'!$C$18/12</f>
        <v>33932.660666666663</v>
      </c>
      <c r="O568" s="25">
        <f t="shared" si="525"/>
        <v>11007.82546143035</v>
      </c>
      <c r="P568" s="25">
        <f t="shared" si="526"/>
        <v>22924.835205236312</v>
      </c>
      <c r="Q568" s="25">
        <f t="array" aca="1" ref="Q568" ca="1">INDEX('Isaac 401k'!L:L,MATCH('Retirement Calculator'!A568,'Isaac 401k'!N:N,0),0)</f>
        <v>5498495.6406149957</v>
      </c>
      <c r="R568" s="25">
        <f t="array" aca="1" ref="R568" ca="1">INDEX('Lorri 401b'!L:L,MATCH('Retirement Calculator'!A568,'Lorri 401b'!N:N,0),0)</f>
        <v>6201278.5035748398</v>
      </c>
      <c r="S568" s="25">
        <f t="shared" ca="1" si="527"/>
        <v>11699774.144189835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6404.7404596389215</v>
      </c>
      <c r="K569" s="25">
        <f t="shared" si="524"/>
        <v>16520.094745597391</v>
      </c>
      <c r="L569" s="25"/>
      <c r="N569" s="25">
        <f>'Combined Retirement'!$C$18/12</f>
        <v>33932.660666666663</v>
      </c>
      <c r="O569" s="25">
        <f t="shared" si="525"/>
        <v>11007.82546143035</v>
      </c>
      <c r="P569" s="25">
        <f t="shared" si="526"/>
        <v>22924.835205236312</v>
      </c>
      <c r="Q569" s="25">
        <f t="array" aca="1" ref="Q569" ca="1">INDEX('Isaac 401k'!L:L,MATCH('Retirement Calculator'!A569,'Isaac 401k'!N:N,0),0)</f>
        <v>5514974.6122393375</v>
      </c>
      <c r="R569" s="25">
        <f t="array" aca="1" ref="R569" ca="1">INDEX('Lorri 401b'!L:L,MATCH('Retirement Calculator'!A569,'Lorri 401b'!N:N,0),0)</f>
        <v>6210528.2355326973</v>
      </c>
      <c r="S569" s="25">
        <f t="shared" ca="1" si="527"/>
        <v>11725502.847772036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6404.7404596389215</v>
      </c>
      <c r="K570" s="25">
        <f t="shared" si="524"/>
        <v>16520.094745597391</v>
      </c>
      <c r="L570" s="25"/>
      <c r="N570" s="25">
        <f>'Combined Retirement'!$C$18/12</f>
        <v>33932.660666666663</v>
      </c>
      <c r="O570" s="25">
        <f t="shared" si="525"/>
        <v>11007.82546143035</v>
      </c>
      <c r="P570" s="25">
        <f t="shared" si="526"/>
        <v>22924.835205236312</v>
      </c>
      <c r="Q570" s="25">
        <f t="array" aca="1" ref="Q570" ca="1">INDEX('Isaac 401k'!L:L,MATCH('Retirement Calculator'!A570,'Isaac 401k'!N:N,0),0)</f>
        <v>5531522.2462454475</v>
      </c>
      <c r="R570" s="25">
        <f t="array" aca="1" ref="R570" ca="1">INDEX('Lorri 401b'!L:L,MATCH('Retirement Calculator'!A570,'Lorri 401b'!N:N,0),0)</f>
        <v>6219816.5080403788</v>
      </c>
      <c r="S570" s="25">
        <f t="shared" ca="1" si="527"/>
        <v>11751338.754285827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6404.7404596389215</v>
      </c>
      <c r="K571" s="25">
        <f t="shared" si="524"/>
        <v>16520.094745597391</v>
      </c>
      <c r="L571" s="25"/>
      <c r="N571" s="25">
        <f>'Combined Retirement'!$C$18/12</f>
        <v>33932.660666666663</v>
      </c>
      <c r="O571" s="25">
        <f t="shared" si="525"/>
        <v>11007.82546143035</v>
      </c>
      <c r="P571" s="25">
        <f t="shared" si="526"/>
        <v>22924.835205236312</v>
      </c>
      <c r="Q571" s="25">
        <f t="array" aca="1" ref="Q571" ca="1">INDEX('Isaac 401k'!L:L,MATCH('Retirement Calculator'!A571,'Isaac 401k'!N:N,0),0)</f>
        <v>5548138.8287265832</v>
      </c>
      <c r="R571" s="25">
        <f t="array" aca="1" ref="R571" ca="1">INDEX('Lorri 401b'!L:L,MATCH('Retirement Calculator'!A571,'Lorri 401b'!N:N,0),0)</f>
        <v>6229143.4816835094</v>
      </c>
      <c r="S571" s="25">
        <f t="shared" ca="1" si="527"/>
        <v>11777282.310410094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6404.7404596389215</v>
      </c>
      <c r="K572" s="25">
        <f t="shared" si="524"/>
        <v>16520.094745597391</v>
      </c>
      <c r="L572" s="25"/>
      <c r="N572" s="25">
        <f>'Combined Retirement'!$C$18/12</f>
        <v>33932.660666666663</v>
      </c>
      <c r="O572" s="25">
        <f t="shared" si="525"/>
        <v>11007.82546143035</v>
      </c>
      <c r="P572" s="25">
        <f t="shared" si="526"/>
        <v>22924.835205236312</v>
      </c>
      <c r="Q572" s="25">
        <f t="array" aca="1" ref="Q572" ca="1">INDEX('Isaac 401k'!L:L,MATCH('Retirement Calculator'!A572,'Isaac 401k'!N:N,0),0)</f>
        <v>5564824.6469680564</v>
      </c>
      <c r="R572" s="25">
        <f t="array" aca="1" ref="R572" ca="1">INDEX('Lorri 401b'!L:L,MATCH('Retirement Calculator'!A572,'Lorri 401b'!N:N,0),0)</f>
        <v>6238509.3177168192</v>
      </c>
      <c r="S572" s="25">
        <f t="shared" ca="1" si="527"/>
        <v>11803333.964684876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6404.7404596389215</v>
      </c>
      <c r="K573" s="25">
        <f t="shared" si="524"/>
        <v>16520.094745597391</v>
      </c>
      <c r="L573" s="25"/>
      <c r="N573" s="25">
        <f>'Combined Retirement'!$C$18/12</f>
        <v>33932.660666666663</v>
      </c>
      <c r="O573" s="25">
        <f t="shared" si="525"/>
        <v>11007.82546143035</v>
      </c>
      <c r="P573" s="25">
        <f t="shared" si="526"/>
        <v>22924.835205236312</v>
      </c>
      <c r="Q573" s="25">
        <f t="array" aca="1" ref="Q573" ca="1">INDEX('Isaac 401k'!L:L,MATCH('Retirement Calculator'!A573,'Isaac 401k'!N:N,0),0)</f>
        <v>5581579.9894522028</v>
      </c>
      <c r="R573" s="25">
        <f t="array" aca="1" ref="R573" ca="1">INDEX('Lorri 401b'!L:L,MATCH('Retirement Calculator'!A573,'Lorri 401b'!N:N,0),0)</f>
        <v>6247914.1780669345</v>
      </c>
      <c r="S573" s="25">
        <f t="shared" ca="1" si="527"/>
        <v>11829494.167519137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6404.7404596389215</v>
      </c>
      <c r="K574" s="25">
        <f t="shared" si="524"/>
        <v>16520.094745597391</v>
      </c>
      <c r="L574" s="25"/>
      <c r="N574" s="25">
        <f>'Combined Retirement'!$C$18/12</f>
        <v>33932.660666666663</v>
      </c>
      <c r="O574" s="25">
        <f t="shared" si="525"/>
        <v>11007.82546143035</v>
      </c>
      <c r="P574" s="25">
        <f t="shared" si="526"/>
        <v>22924.835205236312</v>
      </c>
      <c r="Q574" s="25">
        <f t="array" aca="1" ref="Q574" ca="1">INDEX('Isaac 401k'!L:L,MATCH('Retirement Calculator'!A574,'Isaac 401k'!N:N,0),0)</f>
        <v>5598405.1458633663</v>
      </c>
      <c r="R574" s="25">
        <f t="array" aca="1" ref="R574" ca="1">INDEX('Lorri 401b'!L:L,MATCH('Retirement Calculator'!A574,'Lorri 401b'!N:N,0),0)</f>
        <v>6257358.2253351752</v>
      </c>
      <c r="S574" s="25">
        <f t="shared" ca="1" si="527"/>
        <v>11855763.371198542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6404.7404596389215</v>
      </c>
      <c r="K575" s="25">
        <f t="shared" si="524"/>
        <v>16520.094745597391</v>
      </c>
      <c r="L575" s="25"/>
      <c r="N575" s="25">
        <f>'Combined Retirement'!$C$18/12</f>
        <v>33932.660666666663</v>
      </c>
      <c r="O575" s="25">
        <f t="shared" si="525"/>
        <v>11007.82546143035</v>
      </c>
      <c r="P575" s="25">
        <f t="shared" si="526"/>
        <v>22924.835205236312</v>
      </c>
      <c r="Q575" s="25">
        <f t="array" aca="1" ref="Q575" ca="1">INDEX('Isaac 401k'!L:L,MATCH('Retirement Calculator'!A575,'Isaac 401k'!N:N,0),0)</f>
        <v>5615300.4070929103</v>
      </c>
      <c r="R575" s="25">
        <f t="array" aca="1" ref="R575" ca="1">INDEX('Lorri 401b'!L:L,MATCH('Retirement Calculator'!A575,'Lorri 401b'!N:N,0),0)</f>
        <v>6266841.622800367</v>
      </c>
      <c r="S575" s="25">
        <f t="shared" ca="1" si="527"/>
        <v>11882142.029893277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6404.7404596389215</v>
      </c>
      <c r="K576" s="25">
        <f t="shared" si="524"/>
        <v>16520.094745597391</v>
      </c>
      <c r="L576" s="25"/>
      <c r="N576" s="25">
        <f>'Combined Retirement'!$C$18/12</f>
        <v>33932.660666666663</v>
      </c>
      <c r="O576" s="25">
        <f t="shared" si="525"/>
        <v>11007.82546143035</v>
      </c>
      <c r="P576" s="25">
        <f t="shared" si="526"/>
        <v>22924.835205236312</v>
      </c>
      <c r="Q576" s="25">
        <f t="array" aca="1" ref="Q576" ca="1">INDEX('Isaac 401k'!L:L,MATCH('Retirement Calculator'!A576,'Isaac 401k'!N:N,0),0)</f>
        <v>5632266.0652442435</v>
      </c>
      <c r="R576" s="25">
        <f t="array" aca="1" ref="R576" ca="1">INDEX('Lorri 401b'!L:L,MATCH('Retirement Calculator'!A576,'Lorri 401b'!N:N,0),0)</f>
        <v>6276364.5344216637</v>
      </c>
      <c r="S576" s="25">
        <f t="shared" ca="1" si="527"/>
        <v>11908630.599665906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6404.7404596389215</v>
      </c>
      <c r="K577" s="25">
        <f t="shared" si="524"/>
        <v>16520.094745597391</v>
      </c>
      <c r="L577" s="25"/>
      <c r="N577" s="25">
        <f>'Combined Retirement'!$C$18/12</f>
        <v>33932.660666666663</v>
      </c>
      <c r="O577" s="25">
        <f t="shared" si="525"/>
        <v>11007.82546143035</v>
      </c>
      <c r="P577" s="25">
        <f t="shared" si="526"/>
        <v>22924.835205236312</v>
      </c>
      <c r="Q577" s="25">
        <f t="array" aca="1" ref="Q577" ca="1">INDEX('Isaac 401k'!L:L,MATCH('Retirement Calculator'!A577,'Isaac 401k'!N:N,0),0)</f>
        <v>5649302.4136378737</v>
      </c>
      <c r="R577" s="25">
        <f t="array" aca="1" ref="R577" ca="1">INDEX('Lorri 401b'!L:L,MATCH('Retirement Calculator'!A577,'Lorri 401b'!N:N,0),0)</f>
        <v>6285927.1248413827</v>
      </c>
      <c r="S577" s="25">
        <f t="shared" ca="1" si="527"/>
        <v>11935229.538479257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6404.7404596389215</v>
      </c>
      <c r="K578" s="25">
        <f t="shared" si="524"/>
        <v>16520.094745597391</v>
      </c>
      <c r="L578" s="25"/>
      <c r="N578" s="25">
        <f>'Combined Retirement'!$C$18/12</f>
        <v>33932.660666666663</v>
      </c>
      <c r="O578" s="25">
        <f t="shared" si="525"/>
        <v>11007.82546143035</v>
      </c>
      <c r="P578" s="25">
        <f t="shared" si="526"/>
        <v>22924.835205236312</v>
      </c>
      <c r="Q578" s="25">
        <f t="array" aca="1" ref="Q578" ca="1">INDEX('Isaac 401k'!L:L,MATCH('Retirement Calculator'!A578,'Isaac 401k'!N:N,0),0)</f>
        <v>5666409.7468164777</v>
      </c>
      <c r="R578" s="25">
        <f t="array" aca="1" ref="R578" ca="1">INDEX('Lorri 401b'!L:L,MATCH('Retirement Calculator'!A578,'Lorri 401b'!N:N,0),0)</f>
        <v>6295529.5593878506</v>
      </c>
      <c r="S578" s="25">
        <f t="shared" ca="1" si="527"/>
        <v>11961939.306204328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6404.7404596389215</v>
      </c>
      <c r="K579" s="25">
        <f t="shared" si="524"/>
        <v>16520.094745597391</v>
      </c>
      <c r="L579" s="25"/>
      <c r="N579" s="25">
        <f>'Combined Retirement'!$C$18/12</f>
        <v>33932.660666666663</v>
      </c>
      <c r="O579" s="25">
        <f t="shared" si="525"/>
        <v>11007.82546143035</v>
      </c>
      <c r="P579" s="25">
        <f t="shared" si="526"/>
        <v>22924.835205236312</v>
      </c>
      <c r="Q579" s="25">
        <f t="array" aca="1" ref="Q579" ca="1">INDEX('Isaac 401k'!L:L,MATCH('Retirement Calculator'!A579,'Isaac 401k'!N:N,0),0)</f>
        <v>5683588.3605499929</v>
      </c>
      <c r="R579" s="25">
        <f t="array" aca="1" ref="R579" ca="1">INDEX('Lorri 401b'!L:L,MATCH('Retirement Calculator'!A579,'Lorri 401b'!N:N,0),0)</f>
        <v>6305172.0040782625</v>
      </c>
      <c r="S579" s="25">
        <f t="shared" ca="1" si="527"/>
        <v>11988760.364628255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6404.7404596389215</v>
      </c>
      <c r="K580" s="25">
        <f t="shared" si="524"/>
        <v>16520.094745597391</v>
      </c>
      <c r="L580" s="25"/>
      <c r="N580" s="25">
        <f>'Combined Retirement'!$C$18/12</f>
        <v>33932.660666666663</v>
      </c>
      <c r="O580" s="25">
        <f t="shared" si="525"/>
        <v>11007.82546143035</v>
      </c>
      <c r="P580" s="25">
        <f t="shared" si="526"/>
        <v>22924.835205236312</v>
      </c>
      <c r="Q580" s="25">
        <f t="array" aca="1" ref="Q580" ca="1">INDEX('Isaac 401k'!L:L,MATCH('Retirement Calculator'!A580,'Isaac 401k'!N:N,0),0)</f>
        <v>5700838.5518407309</v>
      </c>
      <c r="R580" s="25">
        <f t="array" aca="1" ref="R580" ca="1">INDEX('Lorri 401b'!L:L,MATCH('Retirement Calculator'!A580,'Lorri 401b'!N:N,0),0)</f>
        <v>6314854.6256215507</v>
      </c>
      <c r="S580" s="25">
        <f t="shared" ca="1" si="527"/>
        <v>12015693.177462282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6404.7404596389215</v>
      </c>
      <c r="K581" s="25">
        <f t="shared" si="524"/>
        <v>16520.094745597391</v>
      </c>
      <c r="L581" s="25"/>
      <c r="N581" s="25">
        <f>'Combined Retirement'!$C$18/12</f>
        <v>33932.660666666663</v>
      </c>
      <c r="O581" s="25">
        <f t="shared" si="525"/>
        <v>11007.82546143035</v>
      </c>
      <c r="P581" s="25">
        <f t="shared" si="526"/>
        <v>22924.835205236312</v>
      </c>
      <c r="Q581" s="25">
        <f t="array" aca="1" ref="Q581" ca="1">INDEX('Isaac 401k'!L:L,MATCH('Retirement Calculator'!A581,'Isaac 401k'!N:N,0),0)</f>
        <v>5718160.6189285135</v>
      </c>
      <c r="R581" s="25">
        <f t="array" aca="1" ref="R581" ca="1">INDEX('Lorri 401b'!L:L,MATCH('Retirement Calculator'!A581,'Lorri 401b'!N:N,0),0)</f>
        <v>6324577.5914212698</v>
      </c>
      <c r="S581" s="25">
        <f t="shared" ca="1" si="527"/>
        <v>12042738.210349783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6404.7404596389215</v>
      </c>
      <c r="K582" s="25">
        <f t="shared" si="524"/>
        <v>16520.094745597391</v>
      </c>
      <c r="L582" s="25"/>
      <c r="N582" s="25">
        <f>'Combined Retirement'!$C$18/12</f>
        <v>33932.660666666663</v>
      </c>
      <c r="O582" s="25">
        <f t="shared" si="525"/>
        <v>11007.82546143035</v>
      </c>
      <c r="P582" s="25">
        <f t="shared" si="526"/>
        <v>22924.835205236312</v>
      </c>
      <c r="Q582" s="25">
        <f t="array" aca="1" ref="Q582" ca="1">INDEX('Isaac 401k'!L:L,MATCH('Retirement Calculator'!A582,'Isaac 401k'!N:N,0),0)</f>
        <v>5735554.8612958286</v>
      </c>
      <c r="R582" s="25">
        <f t="array" aca="1" ref="R582" ca="1">INDEX('Lorri 401b'!L:L,MATCH('Retirement Calculator'!A582,'Lorri 401b'!N:N,0),0)</f>
        <v>6334341.0695784874</v>
      </c>
      <c r="S582" s="25">
        <f t="shared" ca="1" si="527"/>
        <v>12069895.930874316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6404.7404596389215</v>
      </c>
      <c r="K583" s="25">
        <f t="shared" si="524"/>
        <v>16520.094745597391</v>
      </c>
      <c r="L583" s="25"/>
      <c r="N583" s="25">
        <f>'Combined Retirement'!$C$18/12</f>
        <v>33932.660666666663</v>
      </c>
      <c r="O583" s="25">
        <f t="shared" si="525"/>
        <v>11007.82546143035</v>
      </c>
      <c r="P583" s="25">
        <f t="shared" si="526"/>
        <v>22924.835205236312</v>
      </c>
      <c r="Q583" s="25">
        <f t="array" aca="1" ref="Q583" ca="1">INDEX('Isaac 401k'!L:L,MATCH('Retirement Calculator'!A583,'Isaac 401k'!N:N,0),0)</f>
        <v>5753021.5796730071</v>
      </c>
      <c r="R583" s="25">
        <f t="array" aca="1" ref="R583" ca="1">INDEX('Lorri 401b'!L:L,MATCH('Retirement Calculator'!A583,'Lorri 401b'!N:N,0),0)</f>
        <v>6344145.2288946938</v>
      </c>
      <c r="S583" s="25">
        <f t="shared" ca="1" si="527"/>
        <v>12097166.808567701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6404.7404596389215</v>
      </c>
      <c r="K584" s="25">
        <f t="shared" si="524"/>
        <v>16520.094745597391</v>
      </c>
      <c r="L584" s="25"/>
      <c r="N584" s="25">
        <f>'Combined Retirement'!$C$18/12</f>
        <v>33932.660666666663</v>
      </c>
      <c r="O584" s="25">
        <f t="shared" si="525"/>
        <v>11007.82546143035</v>
      </c>
      <c r="P584" s="25">
        <f t="shared" si="526"/>
        <v>22924.835205236312</v>
      </c>
      <c r="Q584" s="25">
        <f t="array" aca="1" ref="Q584" ca="1">INDEX('Isaac 401k'!L:L,MATCH('Retirement Calculator'!A584,'Isaac 401k'!N:N,0),0)</f>
        <v>5770561.0760434242</v>
      </c>
      <c r="R584" s="25">
        <f t="array" aca="1" ref="R584" ca="1">INDEX('Lorri 401b'!L:L,MATCH('Retirement Calculator'!A584,'Lorri 401b'!N:N,0),0)</f>
        <v>6353990.2388747176</v>
      </c>
      <c r="S584" s="25">
        <f t="shared" ca="1" si="527"/>
        <v>12124551.314918142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6404.7404596389215</v>
      </c>
      <c r="K585" s="25">
        <f t="shared" si="524"/>
        <v>16520.094745597391</v>
      </c>
      <c r="L585" s="25"/>
      <c r="N585" s="25">
        <f>'Combined Retirement'!$C$18/12</f>
        <v>33932.660666666663</v>
      </c>
      <c r="O585" s="25">
        <f t="shared" si="525"/>
        <v>11007.82546143035</v>
      </c>
      <c r="P585" s="25">
        <f t="shared" si="526"/>
        <v>22924.835205236312</v>
      </c>
      <c r="Q585" s="25">
        <f t="array" aca="1" ref="Q585" ca="1">INDEX('Isaac 401k'!L:L,MATCH('Retirement Calculator'!A585,'Isaac 401k'!N:N,0),0)</f>
        <v>5788173.6536487183</v>
      </c>
      <c r="R585" s="25">
        <f t="array" aca="1" ref="R585" ca="1">INDEX('Lorri 401b'!L:L,MATCH('Retirement Calculator'!A585,'Lorri 401b'!N:N,0),0)</f>
        <v>6363876.269729658</v>
      </c>
      <c r="S585" s="25">
        <f t="shared" ca="1" si="527"/>
        <v>12152049.923378376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6404.7404596389215</v>
      </c>
      <c r="K586" s="25">
        <f t="shared" si="524"/>
        <v>16520.094745597391</v>
      </c>
      <c r="L586" s="25"/>
      <c r="N586" s="25">
        <f>'Combined Retirement'!$C$18/12</f>
        <v>33932.660666666663</v>
      </c>
      <c r="O586" s="25">
        <f t="shared" si="525"/>
        <v>11007.82546143035</v>
      </c>
      <c r="P586" s="25">
        <f t="shared" si="526"/>
        <v>22924.835205236312</v>
      </c>
      <c r="Q586" s="25">
        <f t="array" aca="1" ref="Q586" ca="1">INDEX('Isaac 401k'!L:L,MATCH('Retirement Calculator'!A586,'Isaac 401k'!N:N,0),0)</f>
        <v>5805859.6169940345</v>
      </c>
      <c r="R586" s="25">
        <f t="array" aca="1" ref="R586" ca="1">INDEX('Lorri 401b'!L:L,MATCH('Retirement Calculator'!A586,'Lorri 401b'!N:N,0),0)</f>
        <v>6373803.4923798274</v>
      </c>
      <c r="S586" s="25">
        <f t="shared" ca="1" si="527"/>
        <v>12179663.109373862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6404.7404596389215</v>
      </c>
      <c r="K587" s="25">
        <f t="shared" si="524"/>
        <v>16520.094745597391</v>
      </c>
      <c r="L587" s="25"/>
      <c r="N587" s="25">
        <f>'Combined Retirement'!$C$18/12</f>
        <v>33932.660666666663</v>
      </c>
      <c r="O587" s="25">
        <f t="shared" si="525"/>
        <v>11007.82546143035</v>
      </c>
      <c r="P587" s="25">
        <f t="shared" si="526"/>
        <v>22924.835205236312</v>
      </c>
      <c r="Q587" s="25">
        <f t="array" aca="1" ref="Q587" ca="1">INDEX('Isaac 401k'!L:L,MATCH('Retirement Calculator'!A587,'Isaac 401k'!N:N,0),0)</f>
        <v>5823619.2718532896</v>
      </c>
      <c r="R587" s="25">
        <f t="array" aca="1" ref="R587" ca="1">INDEX('Lorri 401b'!L:L,MATCH('Retirement Calculator'!A587,'Lorri 401b'!N:N,0),0)</f>
        <v>6383772.0784577057</v>
      </c>
      <c r="S587" s="25">
        <f t="shared" ca="1" si="527"/>
        <v>12207391.350310996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6404.7404596389215</v>
      </c>
      <c r="K588" s="25">
        <f t="shared" si="524"/>
        <v>16520.094745597391</v>
      </c>
      <c r="L588" s="25"/>
      <c r="N588" s="25">
        <f>'Combined Retirement'!$C$18/12</f>
        <v>33932.660666666663</v>
      </c>
      <c r="O588" s="25">
        <f t="shared" si="525"/>
        <v>11007.82546143035</v>
      </c>
      <c r="P588" s="25">
        <f t="shared" si="526"/>
        <v>22924.835205236312</v>
      </c>
      <c r="Q588" s="25">
        <f t="array" aca="1" ref="Q588" ca="1">INDEX('Isaac 401k'!L:L,MATCH('Retirement Calculator'!A588,'Isaac 401k'!N:N,0),0)</f>
        <v>5841452.9252744578</v>
      </c>
      <c r="R588" s="25">
        <f t="array" aca="1" ref="R588" ca="1">INDEX('Lorri 401b'!L:L,MATCH('Retirement Calculator'!A588,'Lorri 401b'!N:N,0),0)</f>
        <v>6393782.2003109083</v>
      </c>
      <c r="S588" s="25">
        <f t="shared" ca="1" si="527"/>
        <v>12235235.125585366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6404.7404596389215</v>
      </c>
      <c r="K589" s="25">
        <f t="shared" si="524"/>
        <v>16520.094745597391</v>
      </c>
      <c r="L589" s="25"/>
      <c r="N589" s="25">
        <f>'Combined Retirement'!$C$18/12</f>
        <v>33932.660666666663</v>
      </c>
      <c r="O589" s="25">
        <f t="shared" si="525"/>
        <v>11007.82546143035</v>
      </c>
      <c r="P589" s="25">
        <f t="shared" si="526"/>
        <v>22924.835205236312</v>
      </c>
      <c r="Q589" s="25">
        <f t="array" aca="1" ref="Q589" ca="1">INDEX('Isaac 401k'!L:L,MATCH('Retirement Calculator'!A589,'Isaac 401k'!N:N,0),0)</f>
        <v>5859360.8855848806</v>
      </c>
      <c r="R589" s="25">
        <f t="array" aca="1" ref="R589" ca="1">INDEX('Lorri 401b'!L:L,MATCH('Retirement Calculator'!A589,'Lorri 401b'!N:N,0),0)</f>
        <v>6403834.0310051655</v>
      </c>
      <c r="S589" s="25">
        <f t="shared" ca="1" si="527"/>
        <v>12263194.916590046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6404.7404596389215</v>
      </c>
      <c r="K590" s="25">
        <f t="shared" si="524"/>
        <v>16520.094745597391</v>
      </c>
      <c r="L590" s="25"/>
      <c r="N590" s="25">
        <f>'Combined Retirement'!$C$18/12</f>
        <v>33932.660666666663</v>
      </c>
      <c r="O590" s="25">
        <f t="shared" si="525"/>
        <v>11007.82546143035</v>
      </c>
      <c r="P590" s="25">
        <f t="shared" si="526"/>
        <v>22924.835205236312</v>
      </c>
      <c r="Q590" s="25">
        <f t="array" aca="1" ref="Q590" ca="1">INDEX('Isaac 401k'!L:L,MATCH('Retirement Calculator'!A590,'Isaac 401k'!N:N,0),0)</f>
        <v>5877343.4623965975</v>
      </c>
      <c r="R590" s="25">
        <f t="array" aca="1" ref="R590" ca="1">INDEX('Lorri 401b'!L:L,MATCH('Retirement Calculator'!A590,'Lorri 401b'!N:N,0),0)</f>
        <v>6413927.7443273161</v>
      </c>
      <c r="S590" s="25">
        <f t="shared" ca="1" si="527"/>
        <v>12291271.206723914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6404.7404596389215</v>
      </c>
      <c r="K591" s="25">
        <f t="shared" si="524"/>
        <v>16520.094745597391</v>
      </c>
      <c r="L591" s="25"/>
      <c r="N591" s="25">
        <f>'Combined Retirement'!$C$18/12</f>
        <v>33932.660666666663</v>
      </c>
      <c r="O591" s="25">
        <f t="shared" si="525"/>
        <v>11007.82546143035</v>
      </c>
      <c r="P591" s="25">
        <f t="shared" si="526"/>
        <v>22924.835205236312</v>
      </c>
      <c r="Q591" s="25">
        <f t="array" aca="1" ref="Q591" ca="1">INDEX('Isaac 401k'!L:L,MATCH('Retirement Calculator'!A591,'Isaac 401k'!N:N,0),0)</f>
        <v>5895400.9666116964</v>
      </c>
      <c r="R591" s="25">
        <f t="array" aca="1" ref="R591" ca="1">INDEX('Lorri 401b'!L:L,MATCH('Retirement Calculator'!A591,'Lorri 401b'!N:N,0),0)</f>
        <v>6424063.5147883091</v>
      </c>
      <c r="S591" s="25">
        <f t="shared" ca="1" si="527"/>
        <v>12319464.481400006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6404.7404596389215</v>
      </c>
      <c r="K592" s="25">
        <f t="shared" si="524"/>
        <v>16520.094745597391</v>
      </c>
      <c r="L592" s="25"/>
      <c r="N592" s="25">
        <f>'Combined Retirement'!$C$18/12</f>
        <v>33932.660666666663</v>
      </c>
      <c r="O592" s="25">
        <f t="shared" si="525"/>
        <v>11007.82546143035</v>
      </c>
      <c r="P592" s="25">
        <f t="shared" si="526"/>
        <v>22924.835205236312</v>
      </c>
      <c r="Q592" s="25">
        <f t="array" aca="1" ref="Q592" ca="1">INDEX('Isaac 401k'!L:L,MATCH('Retirement Calculator'!A592,'Isaac 401k'!N:N,0),0)</f>
        <v>5913533.7104276912</v>
      </c>
      <c r="R592" s="25">
        <f t="array" aca="1" ref="R592" ca="1">INDEX('Lorri 401b'!L:L,MATCH('Retirement Calculator'!A592,'Lorri 401b'!N:N,0),0)</f>
        <v>6434241.5176262222</v>
      </c>
      <c r="S592" s="25">
        <f t="shared" ca="1" si="527"/>
        <v>12347775.228053913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6404.7404596389215</v>
      </c>
      <c r="K593" s="25">
        <f t="shared" si="524"/>
        <v>16520.094745597391</v>
      </c>
      <c r="L593" s="25"/>
      <c r="N593" s="25">
        <f>'Combined Retirement'!$C$18/12</f>
        <v>33932.660666666663</v>
      </c>
      <c r="O593" s="25">
        <f t="shared" si="525"/>
        <v>11007.82546143035</v>
      </c>
      <c r="P593" s="25">
        <f t="shared" si="526"/>
        <v>22924.835205236312</v>
      </c>
      <c r="Q593" s="25">
        <f t="array" aca="1" ref="Q593" ca="1">INDEX('Isaac 401k'!L:L,MATCH('Retirement Calculator'!A593,'Isaac 401k'!N:N,0),0)</f>
        <v>5931742.0073429197</v>
      </c>
      <c r="R593" s="25">
        <f t="array" aca="1" ref="R593" ca="1">INDEX('Lorri 401b'!L:L,MATCH('Retirement Calculator'!A593,'Lorri 401b'!N:N,0),0)</f>
        <v>6444461.9288092935</v>
      </c>
      <c r="S593" s="25">
        <f t="shared" ca="1" si="527"/>
        <v>12376203.936152212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6404.7404596389215</v>
      </c>
      <c r="K594" s="25">
        <f t="shared" si="524"/>
        <v>16520.094745597391</v>
      </c>
      <c r="L594" s="25"/>
      <c r="N594" s="25">
        <f>'Combined Retirement'!$C$18/12</f>
        <v>33932.660666666663</v>
      </c>
      <c r="O594" s="25">
        <f t="shared" si="525"/>
        <v>11007.82546143035</v>
      </c>
      <c r="P594" s="25">
        <f t="shared" si="526"/>
        <v>22924.835205236312</v>
      </c>
      <c r="Q594" s="25">
        <f t="array" aca="1" ref="Q594" ca="1">INDEX('Isaac 401k'!L:L,MATCH('Retirement Calculator'!A594,'Isaac 401k'!N:N,0),0)</f>
        <v>5950026.172161961</v>
      </c>
      <c r="R594" s="25">
        <f t="array" aca="1" ref="R594" ca="1">INDEX('Lorri 401b'!L:L,MATCH('Retirement Calculator'!A594,'Lorri 401b'!N:N,0),0)</f>
        <v>6454724.9250389608</v>
      </c>
      <c r="S594" s="25">
        <f t="shared" ca="1" si="527"/>
        <v>12404751.097200923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6404.7404596389215</v>
      </c>
      <c r="K595" s="25">
        <f t="shared" si="524"/>
        <v>16520.094745597391</v>
      </c>
      <c r="L595" s="25"/>
      <c r="N595" s="25">
        <f>'Combined Retirement'!$C$18/12</f>
        <v>33932.660666666663</v>
      </c>
      <c r="O595" s="25">
        <f t="shared" si="525"/>
        <v>11007.82546143035</v>
      </c>
      <c r="P595" s="25">
        <f t="shared" si="526"/>
        <v>22924.835205236312</v>
      </c>
      <c r="Q595" s="25">
        <f t="array" aca="1" ref="Q595" ca="1">INDEX('Isaac 401k'!L:L,MATCH('Retirement Calculator'!A595,'Isaac 401k'!N:N,0),0)</f>
        <v>5968386.5210010819</v>
      </c>
      <c r="R595" s="25">
        <f t="array" aca="1" ref="R595" ca="1">INDEX('Lorri 401b'!L:L,MATCH('Retirement Calculator'!A595,'Lorri 401b'!N:N,0),0)</f>
        <v>6465030.6837529186</v>
      </c>
      <c r="S595" s="25">
        <f t="shared" ca="1" si="527"/>
        <v>12433417.204754001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6404.7404596389215</v>
      </c>
      <c r="K596" s="25">
        <f t="shared" si="524"/>
        <v>16520.094745597391</v>
      </c>
      <c r="L596" s="25"/>
      <c r="N596" s="25">
        <f>'Combined Retirement'!$C$18/12</f>
        <v>33932.660666666663</v>
      </c>
      <c r="O596" s="25">
        <f t="shared" si="525"/>
        <v>11007.82546143035</v>
      </c>
      <c r="P596" s="25">
        <f t="shared" si="526"/>
        <v>22924.835205236312</v>
      </c>
      <c r="Q596" s="25">
        <f t="array" aca="1" ref="Q596" ca="1">INDEX('Isaac 401k'!L:L,MATCH('Retirement Calculator'!A596,'Isaac 401k'!N:N,0),0)</f>
        <v>5986823.3712936994</v>
      </c>
      <c r="R596" s="25">
        <f t="array" aca="1" ref="R596" ca="1">INDEX('Lorri 401b'!L:L,MATCH('Retirement Calculator'!A596,'Lorri 401b'!N:N,0),0)</f>
        <v>6475379.3831281848</v>
      </c>
      <c r="S596" s="25">
        <f t="shared" ca="1" si="527"/>
        <v>12462202.754421884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6404.7404596389215</v>
      </c>
      <c r="K597" s="25">
        <f t="shared" si="524"/>
        <v>16520.094745597391</v>
      </c>
      <c r="L597" s="25"/>
      <c r="N597" s="25">
        <f>'Combined Retirement'!$C$18/12</f>
        <v>33932.660666666663</v>
      </c>
      <c r="O597" s="25">
        <f t="shared" si="525"/>
        <v>11007.82546143035</v>
      </c>
      <c r="P597" s="25">
        <f t="shared" si="526"/>
        <v>22924.835205236312</v>
      </c>
      <c r="Q597" s="25">
        <f t="array" aca="1" ref="Q597" ca="1">INDEX('Isaac 401k'!L:L,MATCH('Retirement Calculator'!A597,'Isaac 401k'!N:N,0),0)</f>
        <v>6005337.0417958694</v>
      </c>
      <c r="R597" s="25">
        <f t="array" aca="1" ref="R597" ca="1">INDEX('Lorri 401b'!L:L,MATCH('Retirement Calculator'!A597,'Lorri 401b'!N:N,0),0)</f>
        <v>6485771.2020841809</v>
      </c>
      <c r="S597" s="25">
        <f t="shared" ca="1" si="527"/>
        <v>12491108.24388005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6404.7404596389215</v>
      </c>
      <c r="K598" s="25">
        <f t="shared" si="524"/>
        <v>16520.094745597391</v>
      </c>
      <c r="L598" s="25"/>
      <c r="N598" s="25">
        <f>'Combined Retirement'!$C$18/12</f>
        <v>33932.660666666663</v>
      </c>
      <c r="O598" s="25">
        <f t="shared" si="525"/>
        <v>11007.82546143035</v>
      </c>
      <c r="P598" s="25">
        <f t="shared" si="526"/>
        <v>22924.835205236312</v>
      </c>
      <c r="Q598" s="25">
        <f t="array" aca="1" ref="Q598" ca="1">INDEX('Isaac 401k'!L:L,MATCH('Retirement Calculator'!A598,'Isaac 401k'!N:N,0),0)</f>
        <v>6023927.8525917986</v>
      </c>
      <c r="R598" s="25">
        <f t="array" aca="1" ref="R598" ca="1">INDEX('Lorri 401b'!L:L,MATCH('Retirement Calculator'!A598,'Lorri 401b'!N:N,0),0)</f>
        <v>6496206.3202858269</v>
      </c>
      <c r="S598" s="25">
        <f t="shared" ca="1" si="527"/>
        <v>12520134.172877625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6404.7404596389215</v>
      </c>
      <c r="K599" s="25">
        <f t="shared" si="524"/>
        <v>16520.094745597391</v>
      </c>
      <c r="L599" s="25"/>
      <c r="N599" s="25">
        <f>'Combined Retirement'!$C$18/12</f>
        <v>33932.660666666663</v>
      </c>
      <c r="O599" s="25">
        <f t="shared" si="525"/>
        <v>11007.82546143035</v>
      </c>
      <c r="P599" s="25">
        <f t="shared" si="526"/>
        <v>22924.835205236312</v>
      </c>
      <c r="Q599" s="25">
        <f t="array" aca="1" ref="Q599" ca="1">INDEX('Isaac 401k'!L:L,MATCH('Retirement Calculator'!A599,'Isaac 401k'!N:N,0),0)</f>
        <v>6042596.1250993777</v>
      </c>
      <c r="R599" s="25">
        <f t="array" aca="1" ref="R599" ca="1">INDEX('Lorri 401b'!L:L,MATCH('Retirement Calculator'!A599,'Lorri 401b'!N:N,0),0)</f>
        <v>6506684.9181466466</v>
      </c>
      <c r="S599" s="25">
        <f t="shared" ca="1" si="527"/>
        <v>12549281.043246023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6404.7404596389215</v>
      </c>
      <c r="K600" s="25">
        <f t="shared" si="524"/>
        <v>16520.094745597391</v>
      </c>
      <c r="L600" s="25"/>
      <c r="N600" s="25">
        <f>'Combined Retirement'!$C$18/12</f>
        <v>33932.660666666663</v>
      </c>
      <c r="O600" s="25">
        <f t="shared" si="525"/>
        <v>11007.82546143035</v>
      </c>
      <c r="P600" s="25">
        <f t="shared" si="526"/>
        <v>22924.835205236312</v>
      </c>
      <c r="Q600" s="25">
        <f t="array" aca="1" ref="Q600" ca="1">INDEX('Isaac 401k'!L:L,MATCH('Retirement Calculator'!A600,'Isaac 401k'!N:N,0),0)</f>
        <v>6061342.182075738</v>
      </c>
      <c r="R600" s="25">
        <f t="array" aca="1" ref="R600" ca="1">INDEX('Lorri 401b'!L:L,MATCH('Retirement Calculator'!A600,'Lorri 401b'!N:N,0),0)</f>
        <v>6517207.1768318862</v>
      </c>
      <c r="S600" s="25">
        <f t="shared" ca="1" si="527"/>
        <v>12578549.358907625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6404.7404596389215</v>
      </c>
      <c r="K601" s="25">
        <f t="shared" si="524"/>
        <v>16520.094745597391</v>
      </c>
      <c r="L601" s="25"/>
      <c r="N601" s="25">
        <f>'Combined Retirement'!$C$18/12</f>
        <v>33932.660666666663</v>
      </c>
      <c r="O601" s="25">
        <f t="shared" si="525"/>
        <v>11007.82546143035</v>
      </c>
      <c r="P601" s="25">
        <f t="shared" si="526"/>
        <v>22924.835205236312</v>
      </c>
      <c r="Q601" s="25">
        <f t="array" aca="1" ref="Q601" ca="1">INDEX('Isaac 401k'!L:L,MATCH('Retirement Calculator'!A601,'Isaac 401k'!N:N,0),0)</f>
        <v>6080166.3476228332</v>
      </c>
      <c r="R601" s="25">
        <f t="array" aca="1" ref="R601" ca="1">INDEX('Lorri 401b'!L:L,MATCH('Retirement Calculator'!A601,'Lorri 401b'!N:N,0),0)</f>
        <v>6527773.2782616476</v>
      </c>
      <c r="S601" s="25">
        <f t="shared" ca="1" si="527"/>
        <v>12607939.625884481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6404.7404596389215</v>
      </c>
      <c r="K602" s="25">
        <f t="shared" si="524"/>
        <v>16520.094745597391</v>
      </c>
      <c r="L602" s="25"/>
      <c r="N602" s="25">
        <f>'Combined Retirement'!$C$18/12</f>
        <v>33932.660666666663</v>
      </c>
      <c r="O602" s="25">
        <f t="shared" si="525"/>
        <v>11007.82546143035</v>
      </c>
      <c r="P602" s="25">
        <f t="shared" si="526"/>
        <v>22924.835205236312</v>
      </c>
      <c r="Q602" s="25">
        <f t="array" aca="1" ref="Q602" ca="1">INDEX('Isaac 401k'!L:L,MATCH('Retirement Calculator'!A602,'Isaac 401k'!N:N,0),0)</f>
        <v>6099068.9471930414</v>
      </c>
      <c r="R602" s="25">
        <f t="array" aca="1" ref="R602" ca="1">INDEX('Lorri 401b'!L:L,MATCH('Retirement Calculator'!A602,'Lorri 401b'!N:N,0),0)</f>
        <v>6538383.4051140333</v>
      </c>
      <c r="S602" s="25">
        <f t="shared" ca="1" si="527"/>
        <v>12637452.352307074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6404.7404596389215</v>
      </c>
      <c r="K603" s="25">
        <f t="shared" si="524"/>
        <v>16520.094745597391</v>
      </c>
      <c r="L603" s="25"/>
      <c r="N603" s="25">
        <f>'Combined Retirement'!$C$18/12</f>
        <v>33932.660666666663</v>
      </c>
      <c r="O603" s="25">
        <f t="shared" si="525"/>
        <v>11007.82546143035</v>
      </c>
      <c r="P603" s="25">
        <f t="shared" si="526"/>
        <v>22924.835205236312</v>
      </c>
      <c r="Q603" s="25">
        <f t="array" aca="1" ref="Q603" ca="1">INDEX('Isaac 401k'!L:L,MATCH('Retirement Calculator'!A603,'Isaac 401k'!N:N,0),0)</f>
        <v>6118050.307594792</v>
      </c>
      <c r="R603" s="25">
        <f t="array" aca="1" ref="R603" ca="1">INDEX('Lorri 401b'!L:L,MATCH('Retirement Calculator'!A603,'Lorri 401b'!N:N,0),0)</f>
        <v>6549037.7408283036</v>
      </c>
      <c r="S603" s="25">
        <f t="shared" ca="1" si="527"/>
        <v>12667088.048423097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6404.7404596389215</v>
      </c>
      <c r="K604" s="25">
        <f t="shared" si="524"/>
        <v>16520.094745597391</v>
      </c>
      <c r="L604" s="25"/>
      <c r="N604" s="25">
        <f>'Combined Retirement'!$C$18/12</f>
        <v>33932.660666666663</v>
      </c>
      <c r="O604" s="25">
        <f t="shared" si="525"/>
        <v>11007.82546143035</v>
      </c>
      <c r="P604" s="25">
        <f t="shared" si="526"/>
        <v>22924.835205236312</v>
      </c>
      <c r="Q604" s="25">
        <f t="array" aca="1" ref="Q604" ca="1">INDEX('Isaac 401k'!L:L,MATCH('Retirement Calculator'!A604,'Isaac 401k'!N:N,0),0)</f>
        <v>6137110.7569982167</v>
      </c>
      <c r="R604" s="25">
        <f t="array" aca="1" ref="R604" ca="1">INDEX('Lorri 401b'!L:L,MATCH('Retirement Calculator'!A604,'Lorri 401b'!N:N,0),0)</f>
        <v>6559736.4696080508</v>
      </c>
      <c r="S604" s="25">
        <f t="shared" ca="1" si="527"/>
        <v>12696847.226606268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6404.7404596389215</v>
      </c>
      <c r="K605" s="25">
        <f t="shared" si="524"/>
        <v>16520.094745597391</v>
      </c>
      <c r="L605" s="25"/>
      <c r="N605" s="25">
        <f>'Combined Retirement'!$C$18/12</f>
        <v>33932.660666666663</v>
      </c>
      <c r="O605" s="25">
        <f t="shared" si="525"/>
        <v>11007.82546143035</v>
      </c>
      <c r="P605" s="25">
        <f t="shared" si="526"/>
        <v>22924.835205236312</v>
      </c>
      <c r="Q605" s="25">
        <f t="array" aca="1" ref="Q605" ca="1">INDEX('Isaac 401k'!L:L,MATCH('Retirement Calculator'!A605,'Isaac 401k'!N:N,0),0)</f>
        <v>6156250.6249408219</v>
      </c>
      <c r="R605" s="25">
        <f t="array" aca="1" ref="R605" ca="1">INDEX('Lorri 401b'!L:L,MATCH('Retirement Calculator'!A605,'Lorri 401b'!N:N,0),0)</f>
        <v>6570479.77642438</v>
      </c>
      <c r="S605" s="25">
        <f t="shared" ca="1" si="527"/>
        <v>12726730.401365202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6404.7404596389215</v>
      </c>
      <c r="K606" s="25">
        <f t="shared" si="524"/>
        <v>16520.094745597391</v>
      </c>
      <c r="L606" s="25"/>
      <c r="N606" s="25">
        <f>'Combined Retirement'!$C$18/12</f>
        <v>33932.660666666663</v>
      </c>
      <c r="O606" s="25">
        <f t="shared" si="525"/>
        <v>11007.82546143035</v>
      </c>
      <c r="P606" s="25">
        <f t="shared" si="526"/>
        <v>22924.835205236312</v>
      </c>
      <c r="Q606" s="25">
        <f t="array" aca="1" ref="Q606" ca="1">INDEX('Isaac 401k'!L:L,MATCH('Retirement Calculator'!A606,'Isaac 401k'!N:N,0),0)</f>
        <v>6175470.2423331877</v>
      </c>
      <c r="R606" s="25">
        <f t="array" aca="1" ref="R606" ca="1">INDEX('Lorri 401b'!L:L,MATCH('Retirement Calculator'!A606,'Lorri 401b'!N:N,0),0)</f>
        <v>6581267.8470191108</v>
      </c>
      <c r="S606" s="25">
        <f t="shared" ca="1" si="527"/>
        <v>12756738.089352299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6404.7404596389215</v>
      </c>
      <c r="K607" s="25">
        <f t="shared" si="524"/>
        <v>16520.094745597391</v>
      </c>
      <c r="L607" s="25"/>
      <c r="N607" s="25">
        <f>'Combined Retirement'!$C$18/12</f>
        <v>33932.660666666663</v>
      </c>
      <c r="O607" s="25">
        <f t="shared" si="525"/>
        <v>11007.82546143035</v>
      </c>
      <c r="P607" s="25">
        <f t="shared" si="526"/>
        <v>22924.835205236312</v>
      </c>
      <c r="Q607" s="25">
        <f t="array" aca="1" ref="Q607" ca="1">INDEX('Isaac 401k'!L:L,MATCH('Retirement Calculator'!A607,'Isaac 401k'!N:N,0),0)</f>
        <v>6194769.9414646886</v>
      </c>
      <c r="R607" s="25">
        <f t="array" aca="1" ref="R607" ca="1">INDEX('Lorri 401b'!L:L,MATCH('Retirement Calculator'!A607,'Lorri 401b'!N:N,0),0)</f>
        <v>6592100.867907986</v>
      </c>
      <c r="S607" s="25">
        <f t="shared" ca="1" si="527"/>
        <v>12786870.809372675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6404.7404596389215</v>
      </c>
      <c r="K608" s="25">
        <f t="shared" si="524"/>
        <v>16520.094745597391</v>
      </c>
      <c r="L608" s="25"/>
      <c r="N608" s="25">
        <f>'Combined Retirement'!$C$18/12</f>
        <v>33932.660666666663</v>
      </c>
      <c r="O608" s="25">
        <f t="shared" si="525"/>
        <v>11007.82546143035</v>
      </c>
      <c r="P608" s="25">
        <f t="shared" si="526"/>
        <v>22924.835205236312</v>
      </c>
      <c r="Q608" s="25">
        <f t="array" aca="1" ref="Q608" ca="1">INDEX('Isaac 401k'!L:L,MATCH('Retirement Calculator'!A608,'Isaac 401k'!N:N,0),0)</f>
        <v>6214150.0560092377</v>
      </c>
      <c r="R608" s="25">
        <f t="array" aca="1" ref="R608" ca="1">INDEX('Lorri 401b'!L:L,MATCH('Retirement Calculator'!A608,'Lorri 401b'!N:N,0),0)</f>
        <v>6602979.0263838982</v>
      </c>
      <c r="S608" s="25">
        <f t="shared" ca="1" si="527"/>
        <v>12817129.082393136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6404.7404596389215</v>
      </c>
      <c r="K609" s="25">
        <f t="shared" si="524"/>
        <v>16520.094745597391</v>
      </c>
      <c r="L609" s="25"/>
      <c r="N609" s="25">
        <f>'Combined Retirement'!$C$18/12</f>
        <v>33932.660666666663</v>
      </c>
      <c r="O609" s="25">
        <f t="shared" si="525"/>
        <v>11007.82546143035</v>
      </c>
      <c r="P609" s="25">
        <f t="shared" si="526"/>
        <v>22924.835205236312</v>
      </c>
      <c r="Q609" s="25">
        <f t="array" aca="1" ref="Q609" ca="1">INDEX('Isaac 401k'!L:L,MATCH('Retirement Calculator'!A609,'Isaac 401k'!N:N,0),0)</f>
        <v>6233610.921031056</v>
      </c>
      <c r="R609" s="25">
        <f t="array" aca="1" ref="R609" ca="1">INDEX('Lorri 401b'!L:L,MATCH('Retirement Calculator'!A609,'Lorri 401b'!N:N,0),0)</f>
        <v>6613902.5105201267</v>
      </c>
      <c r="S609" s="25">
        <f t="shared" ca="1" si="527"/>
        <v>12847513.431551183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6404.7404596389215</v>
      </c>
      <c r="K610" s="25">
        <f t="shared" si="524"/>
        <v>16520.094745597391</v>
      </c>
      <c r="L610" s="25"/>
      <c r="N610" s="25">
        <f>'Combined Retirement'!$C$18/12</f>
        <v>33932.660666666663</v>
      </c>
      <c r="O610" s="25">
        <f t="shared" si="525"/>
        <v>11007.82546143035</v>
      </c>
      <c r="P610" s="25">
        <f t="shared" si="526"/>
        <v>22924.835205236312</v>
      </c>
      <c r="Q610" s="25">
        <f t="array" aca="1" ref="Q610" ca="1">INDEX('Isaac 401k'!L:L,MATCH('Retirement Calculator'!A610,'Isaac 401k'!N:N,0),0)</f>
        <v>6253152.8729904648</v>
      </c>
      <c r="R610" s="25">
        <f t="array" aca="1" ref="R610" ca="1">INDEX('Lorri 401b'!L:L,MATCH('Retirement Calculator'!A610,'Lorri 401b'!N:N,0),0)</f>
        <v>6624871.5091735898</v>
      </c>
      <c r="S610" s="25">
        <f t="shared" ca="1" si="527"/>
        <v>12878024.382164054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6404.7404596389215</v>
      </c>
      <c r="K611" s="25">
        <f t="shared" si="524"/>
        <v>16520.094745597391</v>
      </c>
      <c r="L611" s="25"/>
      <c r="N611" s="25">
        <f>'Combined Retirement'!$C$18/12</f>
        <v>33932.660666666663</v>
      </c>
      <c r="O611" s="25">
        <f t="shared" si="525"/>
        <v>11007.82546143035</v>
      </c>
      <c r="P611" s="25">
        <f t="shared" si="526"/>
        <v>22924.835205236312</v>
      </c>
      <c r="Q611" s="25">
        <f t="array" aca="1" ref="Q611" ca="1">INDEX('Isaac 401k'!L:L,MATCH('Retirement Calculator'!A611,'Isaac 401k'!N:N,0),0)</f>
        <v>6272776.2497497043</v>
      </c>
      <c r="R611" s="25">
        <f t="array" aca="1" ref="R611" ca="1">INDEX('Lorri 401b'!L:L,MATCH('Retirement Calculator'!A611,'Lorri 401b'!N:N,0),0)</f>
        <v>6635886.2119881082</v>
      </c>
      <c r="S611" s="25">
        <f t="shared" ca="1" si="527"/>
        <v>12908662.461737812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6404.7404596389215</v>
      </c>
      <c r="K612" s="25">
        <f t="shared" si="524"/>
        <v>16520.094745597391</v>
      </c>
      <c r="L612" s="25"/>
      <c r="N612" s="25">
        <f>'Combined Retirement'!$C$18/12</f>
        <v>33932.660666666663</v>
      </c>
      <c r="O612" s="25">
        <f t="shared" si="525"/>
        <v>11007.82546143035</v>
      </c>
      <c r="P612" s="25">
        <f t="shared" si="526"/>
        <v>22924.835205236312</v>
      </c>
      <c r="Q612" s="25">
        <f t="array" aca="1" ref="Q612" ca="1">INDEX('Isaac 401k'!L:L,MATCH('Retirement Calculator'!A612,'Isaac 401k'!N:N,0),0)</f>
        <v>6292481.3905787738</v>
      </c>
      <c r="R612" s="25">
        <f t="array" aca="1" ref="R612" ca="1">INDEX('Lorri 401b'!L:L,MATCH('Retirement Calculator'!A612,'Lorri 401b'!N:N,0),0)</f>
        <v>6646946.8093976872</v>
      </c>
      <c r="S612" s="25">
        <f t="shared" ca="1" si="527"/>
        <v>12939428.199976461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6404.7404596389215</v>
      </c>
      <c r="K613" s="25">
        <f t="shared" si="524"/>
        <v>16520.094745597391</v>
      </c>
      <c r="L613" s="25"/>
      <c r="N613" s="25">
        <f>'Combined Retirement'!$C$18/12</f>
        <v>33932.660666666663</v>
      </c>
      <c r="O613" s="25">
        <f t="shared" si="525"/>
        <v>11007.82546143035</v>
      </c>
      <c r="P613" s="25">
        <f t="shared" si="526"/>
        <v>22924.835205236312</v>
      </c>
      <c r="Q613" s="25">
        <f t="array" aca="1" ref="Q613" ca="1">INDEX('Isaac 401k'!L:L,MATCH('Retirement Calculator'!A613,'Isaac 401k'!N:N,0),0)</f>
        <v>6312268.6361612985</v>
      </c>
      <c r="R613" s="25">
        <f t="array" aca="1" ref="R613" ca="1">INDEX('Lorri 401b'!L:L,MATCH('Retirement Calculator'!A613,'Lorri 401b'!N:N,0),0)</f>
        <v>6658053.4926298065</v>
      </c>
      <c r="S613" s="25">
        <f t="shared" ca="1" si="527"/>
        <v>12970322.128791105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6404.7404596389215</v>
      </c>
      <c r="K614" s="25">
        <f t="shared" si="524"/>
        <v>16520.094745597391</v>
      </c>
      <c r="L614" s="25"/>
      <c r="N614" s="25">
        <f>'Combined Retirement'!$C$18/12</f>
        <v>33932.660666666663</v>
      </c>
      <c r="O614" s="25">
        <f t="shared" si="525"/>
        <v>11007.82546143035</v>
      </c>
      <c r="P614" s="25">
        <f t="shared" si="526"/>
        <v>22924.835205236312</v>
      </c>
      <c r="Q614" s="25">
        <f t="array" aca="1" ref="Q614" ca="1">INDEX('Isaac 401k'!L:L,MATCH('Retirement Calculator'!A614,'Isaac 401k'!N:N,0),0)</f>
        <v>6332138.3286004169</v>
      </c>
      <c r="R614" s="25">
        <f t="array" aca="1" ref="R614" ca="1">INDEX('Lorri 401b'!L:L,MATCH('Retirement Calculator'!A614,'Lorri 401b'!N:N,0),0)</f>
        <v>6669206.453708726</v>
      </c>
      <c r="S614" s="25">
        <f t="shared" ca="1" si="527"/>
        <v>13001344.782309143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6404.7404596389215</v>
      </c>
      <c r="K615" s="25">
        <f t="shared" si="524"/>
        <v>16520.094745597391</v>
      </c>
      <c r="L615" s="25"/>
      <c r="N615" s="25">
        <f>'Combined Retirement'!$C$18/12</f>
        <v>33932.660666666663</v>
      </c>
      <c r="O615" s="25">
        <f t="shared" si="525"/>
        <v>11007.82546143035</v>
      </c>
      <c r="P615" s="25">
        <f t="shared" si="526"/>
        <v>22924.835205236312</v>
      </c>
      <c r="Q615" s="25">
        <f t="array" aca="1" ref="Q615" ca="1">INDEX('Isaac 401k'!L:L,MATCH('Retirement Calculator'!A615,'Isaac 401k'!N:N,0),0)</f>
        <v>6352090.8114246977</v>
      </c>
      <c r="R615" s="25">
        <f t="array" aca="1" ref="R615" ca="1">INDEX('Lorri 401b'!L:L,MATCH('Retirement Calculator'!A615,'Lorri 401b'!N:N,0),0)</f>
        <v>6680405.8854588075</v>
      </c>
      <c r="S615" s="25">
        <f t="shared" ca="1" si="527"/>
        <v>13032496.696883505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6404.7404596389215</v>
      </c>
      <c r="K616" s="25">
        <f t="shared" si="524"/>
        <v>16520.094745597391</v>
      </c>
      <c r="L616" s="25"/>
      <c r="N616" s="25">
        <f>'Combined Retirement'!$C$18/12</f>
        <v>33932.660666666663</v>
      </c>
      <c r="O616" s="25">
        <f t="shared" si="525"/>
        <v>11007.82546143035</v>
      </c>
      <c r="P616" s="25">
        <f t="shared" si="526"/>
        <v>22924.835205236312</v>
      </c>
      <c r="Q616" s="25">
        <f t="array" aca="1" ref="Q616" ca="1">INDEX('Isaac 401k'!L:L,MATCH('Retirement Calculator'!A616,'Isaac 401k'!N:N,0),0)</f>
        <v>6372126.42959408</v>
      </c>
      <c r="R616" s="25">
        <f t="array" aca="1" ref="R616" ca="1">INDEX('Lorri 401b'!L:L,MATCH('Retirement Calculator'!A616,'Lorri 401b'!N:N,0),0)</f>
        <v>6691651.981507848</v>
      </c>
      <c r="S616" s="25">
        <f t="shared" ca="1" si="527"/>
        <v>13063778.411101928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6404.7404596389215</v>
      </c>
      <c r="K617" s="25">
        <f t="shared" si="524"/>
        <v>16520.094745597391</v>
      </c>
      <c r="L617" s="25"/>
      <c r="N617" s="25">
        <f>'Combined Retirement'!$C$18/12</f>
        <v>33932.660666666663</v>
      </c>
      <c r="O617" s="25">
        <f t="shared" si="525"/>
        <v>11007.82546143035</v>
      </c>
      <c r="P617" s="25">
        <f t="shared" si="526"/>
        <v>22924.835205236312</v>
      </c>
      <c r="Q617" s="25">
        <f t="array" aca="1" ref="Q617" ca="1">INDEX('Isaac 401k'!L:L,MATCH('Retirement Calculator'!A617,'Isaac 401k'!N:N,0),0)</f>
        <v>6392245.5295058349</v>
      </c>
      <c r="R617" s="25">
        <f t="array" aca="1" ref="R617" ca="1">INDEX('Lorri 401b'!L:L,MATCH('Retirement Calculator'!A617,'Lorri 401b'!N:N,0),0)</f>
        <v>6702944.9362904262</v>
      </c>
      <c r="S617" s="25">
        <f t="shared" ca="1" si="527"/>
        <v>13095190.465796262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6404.7404596389215</v>
      </c>
      <c r="K618" s="25">
        <f t="shared" si="524"/>
        <v>16520.094745597391</v>
      </c>
      <c r="L618" s="25"/>
      <c r="N618" s="25">
        <f>'Combined Retirement'!$C$18/12</f>
        <v>33932.660666666663</v>
      </c>
      <c r="O618" s="25">
        <f t="shared" si="525"/>
        <v>11007.82546143035</v>
      </c>
      <c r="P618" s="25">
        <f t="shared" si="526"/>
        <v>22924.835205236312</v>
      </c>
      <c r="Q618" s="25">
        <f t="array" aca="1" ref="Q618" ca="1">INDEX('Isaac 401k'!L:L,MATCH('Retirement Calculator'!A618,'Isaac 401k'!N:N,0),0)</f>
        <v>6412448.4590005558</v>
      </c>
      <c r="R618" s="25">
        <f t="array" aca="1" ref="R618" ca="1">INDEX('Lorri 401b'!L:L,MATCH('Retirement Calculator'!A618,'Lorri 401b'!N:N,0),0)</f>
        <v>6714284.9450512649</v>
      </c>
      <c r="S618" s="25">
        <f t="shared" ca="1" si="527"/>
        <v>13126733.404051822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6404.7404596389215</v>
      </c>
      <c r="K619" s="25">
        <f t="shared" si="524"/>
        <v>16520.094745597391</v>
      </c>
      <c r="L619" s="25"/>
      <c r="N619" s="25">
        <f>'Combined Retirement'!$C$18/12</f>
        <v>33932.660666666663</v>
      </c>
      <c r="O619" s="25">
        <f t="shared" si="525"/>
        <v>11007.82546143035</v>
      </c>
      <c r="P619" s="25">
        <f t="shared" si="526"/>
        <v>22924.835205236312</v>
      </c>
      <c r="Q619" s="25">
        <f t="array" aca="1" ref="Q619" ca="1">INDEX('Isaac 401k'!L:L,MATCH('Retirement Calculator'!A619,'Isaac 401k'!N:N,0),0)</f>
        <v>6432735.5673681712</v>
      </c>
      <c r="R619" s="25">
        <f t="array" aca="1" ref="R619" ca="1">INDEX('Lorri 401b'!L:L,MATCH('Retirement Calculator'!A619,'Lorri 401b'!N:N,0),0)</f>
        <v>6725672.2038486078</v>
      </c>
      <c r="S619" s="25">
        <f t="shared" ca="1" si="527"/>
        <v>13158407.77121678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6404.7404596389215</v>
      </c>
      <c r="K620" s="25">
        <f t="shared" si="524"/>
        <v>16520.094745597391</v>
      </c>
      <c r="L620" s="25"/>
      <c r="N620" s="25">
        <f>'Combined Retirement'!$C$18/12</f>
        <v>33932.660666666663</v>
      </c>
      <c r="O620" s="25">
        <f t="shared" si="525"/>
        <v>11007.82546143035</v>
      </c>
      <c r="P620" s="25">
        <f t="shared" si="526"/>
        <v>22924.835205236312</v>
      </c>
      <c r="Q620" s="25">
        <f t="array" aca="1" ref="Q620" ca="1">INDEX('Isaac 401k'!L:L,MATCH('Retirement Calculator'!A620,'Isaac 401k'!N:N,0),0)</f>
        <v>6453107.2053539846</v>
      </c>
      <c r="R620" s="25">
        <f t="array" aca="1" ref="R620" ca="1">INDEX('Lorri 401b'!L:L,MATCH('Retirement Calculator'!A620,'Lorri 401b'!N:N,0),0)</f>
        <v>6737106.9095576061</v>
      </c>
      <c r="S620" s="25">
        <f t="shared" ca="1" si="527"/>
        <v>13190214.11491159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6404.7404596389215</v>
      </c>
      <c r="K621" s="25">
        <f t="shared" si="524"/>
        <v>16520.094745597391</v>
      </c>
      <c r="L621" s="25"/>
      <c r="N621" s="25">
        <f>'Combined Retirement'!$C$18/12</f>
        <v>33932.660666666663</v>
      </c>
      <c r="O621" s="25">
        <f t="shared" si="525"/>
        <v>11007.82546143035</v>
      </c>
      <c r="P621" s="25">
        <f t="shared" si="526"/>
        <v>22924.835205236312</v>
      </c>
      <c r="Q621" s="25">
        <f t="array" aca="1" ref="Q621" ca="1">INDEX('Isaac 401k'!L:L,MATCH('Retirement Calculator'!A621,'Isaac 401k'!N:N,0),0)</f>
        <v>6473563.7251647394</v>
      </c>
      <c r="R621" s="25">
        <f t="array" aca="1" ref="R621" ca="1">INDEX('Lorri 401b'!L:L,MATCH('Retirement Calculator'!A621,'Lorri 401b'!N:N,0),0)</f>
        <v>6748589.2598737245</v>
      </c>
      <c r="S621" s="25">
        <f t="shared" ca="1" si="527"/>
        <v>13222152.985038463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6404.7404596389215</v>
      </c>
      <c r="K622" s="25">
        <f t="shared" si="524"/>
        <v>16520.094745597391</v>
      </c>
      <c r="L622" s="25"/>
      <c r="N622" s="25">
        <f>'Combined Retirement'!$C$18/12</f>
        <v>33932.660666666663</v>
      </c>
      <c r="O622" s="25">
        <f t="shared" si="525"/>
        <v>11007.82546143035</v>
      </c>
      <c r="P622" s="25">
        <f t="shared" si="526"/>
        <v>22924.835205236312</v>
      </c>
      <c r="Q622" s="25">
        <f t="array" aca="1" ref="Q622" ca="1">INDEX('Isaac 401k'!L:L,MATCH('Retirement Calculator'!A622,'Isaac 401k'!N:N,0),0)</f>
        <v>6494105.4804747058</v>
      </c>
      <c r="R622" s="25">
        <f t="array" aca="1" ref="R622" ca="1">INDEX('Lorri 401b'!L:L,MATCH('Retirement Calculator'!A622,'Lorri 401b'!N:N,0),0)</f>
        <v>6760119.4533161605</v>
      </c>
      <c r="S622" s="25">
        <f t="shared" ca="1" si="527"/>
        <v>13254224.933790866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6404.7404596389215</v>
      </c>
      <c r="K623" s="25">
        <f t="shared" si="524"/>
        <v>16520.094745597391</v>
      </c>
      <c r="L623" s="25"/>
      <c r="N623" s="25">
        <f>'Combined Retirement'!$C$18/12</f>
        <v>33932.660666666663</v>
      </c>
      <c r="O623" s="25">
        <f t="shared" si="525"/>
        <v>11007.82546143035</v>
      </c>
      <c r="P623" s="25">
        <f t="shared" si="526"/>
        <v>22924.835205236312</v>
      </c>
      <c r="Q623" s="25">
        <f t="array" aca="1" ref="Q623" ca="1">INDEX('Isaac 401k'!L:L,MATCH('Retirement Calculator'!A623,'Isaac 401k'!N:N,0),0)</f>
        <v>6514732.8264317969</v>
      </c>
      <c r="R623" s="25">
        <f t="array" aca="1" ref="R623" ca="1">INDEX('Lorri 401b'!L:L,MATCH('Retirement Calculator'!A623,'Lorri 401b'!N:N,0),0)</f>
        <v>6771697.6892312737</v>
      </c>
      <c r="S623" s="25">
        <f t="shared" ca="1" si="527"/>
        <v>13286430.515663071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6404.7404596389215</v>
      </c>
      <c r="K624" s="25">
        <f t="shared" si="524"/>
        <v>16520.094745597391</v>
      </c>
      <c r="L624" s="25"/>
      <c r="N624" s="25">
        <f>'Combined Retirement'!$C$18/12</f>
        <v>33932.660666666663</v>
      </c>
      <c r="O624" s="25">
        <f t="shared" si="525"/>
        <v>11007.82546143035</v>
      </c>
      <c r="P624" s="25">
        <f t="shared" si="526"/>
        <v>22924.835205236312</v>
      </c>
      <c r="Q624" s="25">
        <f t="array" aca="1" ref="Q624" ca="1">INDEX('Isaac 401k'!L:L,MATCH('Retirement Calculator'!A624,'Isaac 401k'!N:N,0),0)</f>
        <v>6535446.1196637088</v>
      </c>
      <c r="R624" s="25">
        <f t="array" aca="1" ref="R624" ca="1">INDEX('Lorri 401b'!L:L,MATCH('Retirement Calculator'!A624,'Lorri 401b'!N:N,0),0)</f>
        <v>6783324.1677960325</v>
      </c>
      <c r="S624" s="25">
        <f t="shared" ca="1" si="527"/>
        <v>13318770.287459742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6404.7404596389215</v>
      </c>
      <c r="K625" s="25">
        <f t="shared" si="524"/>
        <v>16520.094745597391</v>
      </c>
      <c r="L625" s="25"/>
      <c r="N625" s="25">
        <f>'Combined Retirement'!$C$18/12</f>
        <v>33932.660666666663</v>
      </c>
      <c r="O625" s="25">
        <f t="shared" si="525"/>
        <v>11007.82546143035</v>
      </c>
      <c r="P625" s="25">
        <f t="shared" si="526"/>
        <v>22924.835205236312</v>
      </c>
      <c r="Q625" s="25">
        <f t="array" aca="1" ref="Q625" ca="1">INDEX('Isaac 401k'!L:L,MATCH('Retirement Calculator'!A625,'Isaac 401k'!N:N,0),0)</f>
        <v>6556245.7182840873</v>
      </c>
      <c r="R625" s="25">
        <f t="array" aca="1" ref="R625" ca="1">INDEX('Lorri 401b'!L:L,MATCH('Retirement Calculator'!A625,'Lorri 401b'!N:N,0),0)</f>
        <v>6794999.090021478</v>
      </c>
      <c r="S625" s="25">
        <f t="shared" ca="1" si="527"/>
        <v>13351244.808305565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6404.7404596389215</v>
      </c>
      <c r="K626" s="25">
        <f t="shared" si="524"/>
        <v>16520.094745597391</v>
      </c>
      <c r="L626" s="25"/>
      <c r="N626" s="25">
        <f>'Combined Retirement'!$C$18/12</f>
        <v>33932.660666666663</v>
      </c>
      <c r="O626" s="25">
        <f t="shared" si="525"/>
        <v>11007.82546143035</v>
      </c>
      <c r="P626" s="25">
        <f t="shared" si="526"/>
        <v>22924.835205236312</v>
      </c>
      <c r="Q626" s="25">
        <f t="array" aca="1" ref="Q626" ca="1">INDEX('Isaac 401k'!L:L,MATCH('Retirement Calculator'!A626,'Isaac 401k'!N:N,0),0)</f>
        <v>6577131.9818987176</v>
      </c>
      <c r="R626" s="25">
        <f t="array" aca="1" ref="R626" ca="1">INDEX('Lorri 401b'!L:L,MATCH('Retirement Calculator'!A626,'Lorri 401b'!N:N,0),0)</f>
        <v>6806722.6577561963</v>
      </c>
      <c r="S626" s="25">
        <f t="shared" ca="1" si="527"/>
        <v>13383854.639654914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6404.7404596389215</v>
      </c>
      <c r="K627" s="25">
        <f t="shared" si="524"/>
        <v>16520.094745597391</v>
      </c>
      <c r="L627" s="25"/>
      <c r="N627" s="25">
        <f>'Combined Retirement'!$C$18/12</f>
        <v>33932.660666666663</v>
      </c>
      <c r="O627" s="25">
        <f t="shared" si="525"/>
        <v>11007.82546143035</v>
      </c>
      <c r="P627" s="25">
        <f t="shared" si="526"/>
        <v>22924.835205236312</v>
      </c>
      <c r="Q627" s="25">
        <f t="array" aca="1" ref="Q627" ca="1">INDEX('Isaac 401k'!L:L,MATCH('Retirement Calculator'!A627,'Isaac 401k'!N:N,0),0)</f>
        <v>6598105.2716117417</v>
      </c>
      <c r="R627" s="25">
        <f t="array" aca="1" ref="R627" ca="1">INDEX('Lorri 401b'!L:L,MATCH('Retirement Calculator'!A627,'Lorri 401b'!N:N,0),0)</f>
        <v>6818495.0736898091</v>
      </c>
      <c r="S627" s="25">
        <f t="shared" ca="1" si="527"/>
        <v>13416600.34530155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6404.7404596389215</v>
      </c>
      <c r="K628" s="25">
        <f t="shared" si="524"/>
        <v>16520.094745597391</v>
      </c>
      <c r="L628" s="25"/>
      <c r="N628" s="25">
        <f>'Combined Retirement'!$C$18/12</f>
        <v>33932.660666666663</v>
      </c>
      <c r="O628" s="25">
        <f t="shared" si="525"/>
        <v>11007.82546143035</v>
      </c>
      <c r="P628" s="25">
        <f t="shared" si="526"/>
        <v>22924.835205236312</v>
      </c>
      <c r="Q628" s="25">
        <f t="array" aca="1" ref="Q628" ca="1">INDEX('Isaac 401k'!L:L,MATCH('Retirement Calculator'!A628,'Isaac 401k'!N:N,0),0)</f>
        <v>6619165.9500319036</v>
      </c>
      <c r="R628" s="25">
        <f t="array" aca="1" ref="R628" ca="1">INDEX('Lorri 401b'!L:L,MATCH('Retirement Calculator'!A628,'Lorri 401b'!N:N,0),0)</f>
        <v>6830316.5413564788</v>
      </c>
      <c r="S628" s="25">
        <f t="shared" ca="1" si="527"/>
        <v>13449482.491388382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6404.7404596389215</v>
      </c>
      <c r="K629" s="25">
        <f t="shared" si="524"/>
        <v>16520.094745597391</v>
      </c>
      <c r="L629" s="25"/>
      <c r="N629" s="25">
        <f>'Combined Retirement'!$C$18/12</f>
        <v>33932.660666666663</v>
      </c>
      <c r="O629" s="25">
        <f t="shared" si="525"/>
        <v>11007.82546143035</v>
      </c>
      <c r="P629" s="25">
        <f t="shared" si="526"/>
        <v>22924.835205236312</v>
      </c>
      <c r="Q629" s="25">
        <f t="array" aca="1" ref="Q629" ca="1">INDEX('Isaac 401k'!L:L,MATCH('Retirement Calculator'!A629,'Isaac 401k'!N:N,0),0)</f>
        <v>6640314.3812788157</v>
      </c>
      <c r="R629" s="25">
        <f t="array" aca="1" ref="R629" ca="1">INDEX('Lorri 401b'!L:L,MATCH('Retirement Calculator'!A629,'Lorri 401b'!N:N,0),0)</f>
        <v>6842187.2651384268</v>
      </c>
      <c r="S629" s="25">
        <f t="shared" ca="1" si="527"/>
        <v>13482501.646417242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6404.7404596389215</v>
      </c>
      <c r="K630" s="25">
        <f t="shared" si="524"/>
        <v>16520.094745597391</v>
      </c>
      <c r="L630" s="25"/>
      <c r="N630" s="25">
        <f>'Combined Retirement'!$C$18/12</f>
        <v>33932.660666666663</v>
      </c>
      <c r="O630" s="25">
        <f t="shared" si="525"/>
        <v>11007.82546143035</v>
      </c>
      <c r="P630" s="25">
        <f t="shared" si="526"/>
        <v>22924.835205236312</v>
      </c>
      <c r="Q630" s="25">
        <f t="array" aca="1" ref="Q630" ca="1">INDEX('Isaac 401k'!L:L,MATCH('Retirement Calculator'!A630,'Isaac 401k'!N:N,0),0)</f>
        <v>6661550.9309892571</v>
      </c>
      <c r="R630" s="25">
        <f t="array" aca="1" ref="R630" ca="1">INDEX('Lorri 401b'!L:L,MATCH('Retirement Calculator'!A630,'Lorri 401b'!N:N,0),0)</f>
        <v>6854107.4502694653</v>
      </c>
      <c r="S630" s="25">
        <f t="shared" ca="1" si="527"/>
        <v>13515658.381258722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6404.7404596389215</v>
      </c>
      <c r="K631" s="25">
        <f t="shared" si="524"/>
        <v>16520.094745597391</v>
      </c>
      <c r="L631" s="25"/>
      <c r="N631" s="25">
        <f>'Combined Retirement'!$C$18/12</f>
        <v>33932.660666666663</v>
      </c>
      <c r="O631" s="25">
        <f t="shared" si="525"/>
        <v>11007.82546143035</v>
      </c>
      <c r="P631" s="25">
        <f t="shared" si="526"/>
        <v>22924.835205236312</v>
      </c>
      <c r="Q631" s="25">
        <f t="array" aca="1" ref="Q631" ca="1">INDEX('Isaac 401k'!L:L,MATCH('Retirement Calculator'!A631,'Isaac 401k'!N:N,0),0)</f>
        <v>6682875.9663234921</v>
      </c>
      <c r="R631" s="25">
        <f t="array" aca="1" ref="R631" ca="1">INDEX('Lorri 401b'!L:L,MATCH('Retirement Calculator'!A631,'Lorri 401b'!N:N,0),0)</f>
        <v>6866077.3028385499</v>
      </c>
      <c r="S631" s="25">
        <f t="shared" ca="1" si="527"/>
        <v>13548953.269162042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6404.7404596389215</v>
      </c>
      <c r="K632" s="25">
        <f t="shared" si="524"/>
        <v>16520.094745597391</v>
      </c>
      <c r="L632" s="25"/>
      <c r="N632" s="25">
        <f>'Combined Retirement'!$C$18/12</f>
        <v>33932.660666666663</v>
      </c>
      <c r="O632" s="25">
        <f t="shared" si="525"/>
        <v>11007.82546143035</v>
      </c>
      <c r="P632" s="25">
        <f t="shared" si="526"/>
        <v>22924.835205236312</v>
      </c>
      <c r="Q632" s="25">
        <f t="array" aca="1" ref="Q632" ca="1">INDEX('Isaac 401k'!L:L,MATCH('Retirement Calculator'!A632,'Isaac 401k'!N:N,0),0)</f>
        <v>6704289.8559716195</v>
      </c>
      <c r="R632" s="25">
        <f t="array" aca="1" ref="R632" ca="1">INDEX('Lorri 401b'!L:L,MATCH('Retirement Calculator'!A632,'Lorri 401b'!N:N,0),0)</f>
        <v>6878097.0297933398</v>
      </c>
      <c r="S632" s="25">
        <f t="shared" ca="1" si="527"/>
        <v>13582386.88576496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6404.7404596389215</v>
      </c>
      <c r="K633" s="25">
        <f t="shared" si="524"/>
        <v>16520.094745597391</v>
      </c>
      <c r="L633" s="25"/>
      <c r="N633" s="25">
        <f>'Combined Retirement'!$C$18/12</f>
        <v>33932.660666666663</v>
      </c>
      <c r="O633" s="25">
        <f t="shared" si="525"/>
        <v>11007.82546143035</v>
      </c>
      <c r="P633" s="25">
        <f t="shared" si="526"/>
        <v>22924.835205236312</v>
      </c>
      <c r="Q633" s="25">
        <f t="array" aca="1" ref="Q633" ca="1">INDEX('Isaac 401k'!L:L,MATCH('Retirement Calculator'!A633,'Isaac 401k'!N:N,0),0)</f>
        <v>6725792.9701599479</v>
      </c>
      <c r="R633" s="25">
        <f t="array" aca="1" ref="R633" ca="1">INDEX('Lorri 401b'!L:L,MATCH('Retirement Calculator'!A633,'Lorri 401b'!N:N,0),0)</f>
        <v>6890166.8389437739</v>
      </c>
      <c r="S633" s="25">
        <f t="shared" ca="1" si="527"/>
        <v>13615959.809103722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6404.7404596389215</v>
      </c>
      <c r="K634" s="25">
        <f t="shared" si="524"/>
        <v>16520.094745597391</v>
      </c>
      <c r="L634" s="25"/>
      <c r="N634" s="25">
        <f>'Combined Retirement'!$C$18/12</f>
        <v>33932.660666666663</v>
      </c>
      <c r="O634" s="25">
        <f t="shared" si="525"/>
        <v>11007.82546143035</v>
      </c>
      <c r="P634" s="25">
        <f t="shared" si="526"/>
        <v>22924.835205236312</v>
      </c>
      <c r="Q634" s="25">
        <f t="array" aca="1" ref="Q634" ca="1">INDEX('Isaac 401k'!L:L,MATCH('Retirement Calculator'!A634,'Isaac 401k'!N:N,0),0)</f>
        <v>6747385.6806573942</v>
      </c>
      <c r="R634" s="25">
        <f t="array" aca="1" ref="R634" ca="1">INDEX('Lorri 401b'!L:L,MATCH('Retirement Calculator'!A634,'Lorri 401b'!N:N,0),0)</f>
        <v>6902286.9389656689</v>
      </c>
      <c r="S634" s="25">
        <f t="shared" ca="1" si="527"/>
        <v>13649672.619623063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6404.7404596389215</v>
      </c>
      <c r="K635" s="25">
        <f t="shared" si="524"/>
        <v>16520.094745597391</v>
      </c>
      <c r="L635" s="25"/>
      <c r="N635" s="25">
        <f>'Combined Retirement'!$C$18/12</f>
        <v>33932.660666666663</v>
      </c>
      <c r="O635" s="25">
        <f t="shared" si="525"/>
        <v>11007.82546143035</v>
      </c>
      <c r="P635" s="25">
        <f t="shared" si="526"/>
        <v>22924.835205236312</v>
      </c>
      <c r="Q635" s="25">
        <f t="array" aca="1" ref="Q635" ca="1">INDEX('Isaac 401k'!L:L,MATCH('Retirement Calculator'!A635,'Isaac 401k'!N:N,0),0)</f>
        <v>6769068.3607819127</v>
      </c>
      <c r="R635" s="25">
        <f t="array" aca="1" ref="R635" ca="1">INDEX('Lorri 401b'!L:L,MATCH('Retirement Calculator'!A635,'Lorri 401b'!N:N,0),0)</f>
        <v>6914457.5394043215</v>
      </c>
      <c r="S635" s="25">
        <f t="shared" ca="1" si="527"/>
        <v>13683525.900186233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6404.7404596389215</v>
      </c>
      <c r="K636" s="25">
        <f t="shared" si="524"/>
        <v>16520.094745597391</v>
      </c>
      <c r="L636" s="25"/>
      <c r="N636" s="25">
        <f>'Combined Retirement'!$C$18/12</f>
        <v>33932.660666666663</v>
      </c>
      <c r="O636" s="25">
        <f t="shared" si="525"/>
        <v>11007.82546143035</v>
      </c>
      <c r="P636" s="25">
        <f t="shared" si="526"/>
        <v>22924.835205236312</v>
      </c>
      <c r="Q636" s="25">
        <f t="array" aca="1" ref="Q636" ca="1">INDEX('Isaac 401k'!L:L,MATCH('Retirement Calculator'!A636,'Isaac 401k'!N:N,0),0)</f>
        <v>6790841.3854069505</v>
      </c>
      <c r="R636" s="25">
        <f t="array" aca="1" ref="R636" ca="1">INDEX('Lorri 401b'!L:L,MATCH('Retirement Calculator'!A636,'Lorri 401b'!N:N,0),0)</f>
        <v>6926678.8506781347</v>
      </c>
      <c r="S636" s="25">
        <f t="shared" ca="1" si="527"/>
        <v>13717520.236085085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6404.7404596389215</v>
      </c>
      <c r="K637" s="25">
        <f t="shared" si="524"/>
        <v>16520.094745597391</v>
      </c>
      <c r="L637" s="25"/>
      <c r="N637" s="25">
        <f>'Combined Retirement'!$C$18/12</f>
        <v>33932.660666666663</v>
      </c>
      <c r="O637" s="25">
        <f t="shared" si="525"/>
        <v>11007.82546143035</v>
      </c>
      <c r="P637" s="25">
        <f t="shared" si="526"/>
        <v>22924.835205236312</v>
      </c>
      <c r="Q637" s="25">
        <f t="array" aca="1" ref="Q637" ca="1">INDEX('Isaac 401k'!L:L,MATCH('Retirement Calculator'!A637,'Isaac 401k'!N:N,0),0)</f>
        <v>6812705.1309679253</v>
      </c>
      <c r="R637" s="25">
        <f t="array" aca="1" ref="R637" ca="1">INDEX('Lorri 401b'!L:L,MATCH('Retirement Calculator'!A637,'Lorri 401b'!N:N,0),0)</f>
        <v>6938951.0840822561</v>
      </c>
      <c r="S637" s="25">
        <f t="shared" ca="1" si="527"/>
        <v>13751656.215050181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6404.7404596389215</v>
      </c>
      <c r="K638" s="25">
        <f t="shared" si="524"/>
        <v>16520.094745597391</v>
      </c>
      <c r="L638" s="25"/>
      <c r="N638" s="25">
        <f>'Combined Retirement'!$C$18/12</f>
        <v>33932.660666666663</v>
      </c>
      <c r="O638" s="25">
        <f t="shared" si="525"/>
        <v>11007.82546143035</v>
      </c>
      <c r="P638" s="25">
        <f t="shared" si="526"/>
        <v>22924.835205236312</v>
      </c>
      <c r="Q638" s="25">
        <f t="array" aca="1" ref="Q638" ca="1">INDEX('Isaac 401k'!L:L,MATCH('Retirement Calculator'!A638,'Isaac 401k'!N:N,0),0)</f>
        <v>6834659.975468738</v>
      </c>
      <c r="R638" s="25">
        <f t="array" aca="1" ref="R638" ca="1">INDEX('Lorri 401b'!L:L,MATCH('Retirement Calculator'!A638,'Lorri 401b'!N:N,0),0)</f>
        <v>6951274.451792228</v>
      </c>
      <c r="S638" s="25">
        <f t="shared" ca="1" si="527"/>
        <v>13785934.427260965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6404.7404596389215</v>
      </c>
      <c r="K639" s="25">
        <f t="shared" si="524"/>
        <v>16520.094745597391</v>
      </c>
      <c r="L639" s="25"/>
      <c r="N639" s="25">
        <f>'Combined Retirement'!$C$18/12</f>
        <v>33932.660666666663</v>
      </c>
      <c r="O639" s="25">
        <f t="shared" si="525"/>
        <v>11007.82546143035</v>
      </c>
      <c r="P639" s="25">
        <f t="shared" si="526"/>
        <v>22924.835205236312</v>
      </c>
      <c r="Q639" s="25">
        <f t="array" aca="1" ref="Q639" ca="1">INDEX('Isaac 401k'!L:L,MATCH('Retirement Calculator'!A639,'Isaac 401k'!N:N,0),0)</f>
        <v>6856706.298488304</v>
      </c>
      <c r="R639" s="25">
        <f t="array" aca="1" ref="R639" ca="1">INDEX('Lorri 401b'!L:L,MATCH('Retirement Calculator'!A639,'Lorri 401b'!N:N,0),0)</f>
        <v>6963649.1668676576</v>
      </c>
      <c r="S639" s="25">
        <f t="shared" ca="1" si="527"/>
        <v>13820355.465355963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6404.7404596389215</v>
      </c>
      <c r="K640" s="25">
        <f t="shared" si="524"/>
        <v>16520.094745597391</v>
      </c>
      <c r="L640" s="25"/>
      <c r="N640" s="25">
        <f>'Combined Retirement'!$C$18/12</f>
        <v>33932.660666666663</v>
      </c>
      <c r="O640" s="25">
        <f t="shared" si="525"/>
        <v>11007.82546143035</v>
      </c>
      <c r="P640" s="25">
        <f t="shared" si="526"/>
        <v>22924.835205236312</v>
      </c>
      <c r="Q640" s="25">
        <f t="array" aca="1" ref="Q640" ca="1">INDEX('Isaac 401k'!L:L,MATCH('Retirement Calculator'!A640,'Isaac 401k'!N:N,0),0)</f>
        <v>6878844.4811871182</v>
      </c>
      <c r="R640" s="25">
        <f t="array" aca="1" ref="R640" ca="1">INDEX('Lorri 401b'!L:L,MATCH('Retirement Calculator'!A640,'Lorri 401b'!N:N,0),0)</f>
        <v>6976075.4432559013</v>
      </c>
      <c r="S640" s="25">
        <f t="shared" ca="1" si="527"/>
        <v>13854919.92444302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6404.7404596389215</v>
      </c>
      <c r="K641" s="25">
        <f t="shared" si="524"/>
        <v>16520.094745597391</v>
      </c>
      <c r="L641" s="25"/>
      <c r="N641" s="25">
        <f>'Combined Retirement'!$C$18/12</f>
        <v>33932.660666666663</v>
      </c>
      <c r="O641" s="25">
        <f t="shared" si="525"/>
        <v>11007.82546143035</v>
      </c>
      <c r="P641" s="25">
        <f t="shared" si="526"/>
        <v>22924.835205236312</v>
      </c>
      <c r="Q641" s="25">
        <f t="array" aca="1" ref="Q641" ca="1">INDEX('Isaac 401k'!L:L,MATCH('Retirement Calculator'!A641,'Isaac 401k'!N:N,0),0)</f>
        <v>6901074.906313844</v>
      </c>
      <c r="R641" s="25">
        <f t="array" aca="1" ref="R641" ca="1">INDEX('Lorri 401b'!L:L,MATCH('Retirement Calculator'!A641,'Lorri 401b'!N:N,0),0)</f>
        <v>6988553.4957957631</v>
      </c>
      <c r="S641" s="25">
        <f t="shared" ca="1" si="527"/>
        <v>13889628.402109608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6404.7404596389215</v>
      </c>
      <c r="K642" s="25">
        <f t="shared" si="524"/>
        <v>16520.094745597391</v>
      </c>
      <c r="L642" s="25"/>
      <c r="N642" s="25">
        <f>'Combined Retirement'!$C$18/12</f>
        <v>33932.660666666663</v>
      </c>
      <c r="O642" s="25">
        <f t="shared" si="525"/>
        <v>11007.82546143035</v>
      </c>
      <c r="P642" s="25">
        <f t="shared" si="526"/>
        <v>22924.835205236312</v>
      </c>
      <c r="Q642" s="25">
        <f t="array" aca="1" ref="Q642" ca="1">INDEX('Isaac 401k'!L:L,MATCH('Retirement Calculator'!A642,'Isaac 401k'!N:N,0),0)</f>
        <v>6923397.9582119314</v>
      </c>
      <c r="R642" s="25">
        <f t="array" aca="1" ref="R642" ca="1">INDEX('Lorri 401b'!L:L,MATCH('Retirement Calculator'!A642,'Lorri 401b'!N:N,0),0)</f>
        <v>7001083.5402212078</v>
      </c>
      <c r="S642" s="25">
        <f t="shared" ca="1" si="527"/>
        <v>13924481.498433139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6404.7404596389215</v>
      </c>
      <c r="K643" s="25">
        <f t="shared" si="524"/>
        <v>16520.094745597391</v>
      </c>
      <c r="L643" s="25"/>
      <c r="N643" s="25">
        <f>'Combined Retirement'!$C$18/12</f>
        <v>33932.660666666663</v>
      </c>
      <c r="O643" s="25">
        <f t="shared" si="525"/>
        <v>11007.82546143035</v>
      </c>
      <c r="P643" s="25">
        <f t="shared" si="526"/>
        <v>22924.835205236312</v>
      </c>
      <c r="Q643" s="25">
        <f t="array" aca="1" ref="Q643" ca="1">INDEX('Isaac 401k'!L:L,MATCH('Retirement Calculator'!A643,'Isaac 401k'!N:N,0),0)</f>
        <v>6945814.0228262609</v>
      </c>
      <c r="R643" s="25">
        <f t="array" aca="1" ref="R643" ca="1">INDEX('Lorri 401b'!L:L,MATCH('Retirement Calculator'!A643,'Lorri 401b'!N:N,0),0)</f>
        <v>7013665.7931650914</v>
      </c>
      <c r="S643" s="25">
        <f t="shared" ca="1" si="527"/>
        <v>13959479.815991353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6404.7404596389215</v>
      </c>
      <c r="K644" s="25">
        <f t="shared" si="524"/>
        <v>16520.094745597391</v>
      </c>
      <c r="L644" s="25"/>
      <c r="N644" s="25">
        <f>'Combined Retirement'!$C$18/12</f>
        <v>33932.660666666663</v>
      </c>
      <c r="O644" s="25">
        <f t="shared" si="525"/>
        <v>11007.82546143035</v>
      </c>
      <c r="P644" s="25">
        <f t="shared" si="526"/>
        <v>22924.835205236312</v>
      </c>
      <c r="Q644" s="25">
        <f t="array" aca="1" ref="Q644" ca="1">INDEX('Isaac 401k'!L:L,MATCH('Retirement Calculator'!A644,'Isaac 401k'!N:N,0),0)</f>
        <v>6968323.4877098165</v>
      </c>
      <c r="R644" s="25">
        <f t="array" aca="1" ref="R644" ca="1">INDEX('Lorri 401b'!L:L,MATCH('Retirement Calculator'!A644,'Lorri 401b'!N:N,0),0)</f>
        <v>7026300.4721629079</v>
      </c>
      <c r="S644" s="25">
        <f t="shared" ca="1" si="527"/>
        <v>13994623.959872724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6404.7404596389215</v>
      </c>
      <c r="K645" s="25">
        <f t="shared" si="524"/>
        <v>16520.094745597391</v>
      </c>
      <c r="L645" s="25"/>
      <c r="N645" s="25">
        <f>'Combined Retirement'!$C$18/12</f>
        <v>33932.660666666663</v>
      </c>
      <c r="O645" s="25">
        <f t="shared" si="525"/>
        <v>11007.82546143035</v>
      </c>
      <c r="P645" s="25">
        <f t="shared" si="526"/>
        <v>22924.835205236312</v>
      </c>
      <c r="Q645" s="25">
        <f t="array" aca="1" ref="Q645" ca="1">INDEX('Isaac 401k'!L:L,MATCH('Retirement Calculator'!A645,'Isaac 401k'!N:N,0),0)</f>
        <v>6990926.7420303868</v>
      </c>
      <c r="R645" s="25">
        <f t="array" aca="1" ref="R645" ca="1">INDEX('Lorri 401b'!L:L,MATCH('Retirement Calculator'!A645,'Lorri 401b'!N:N,0),0)</f>
        <v>7038987.7956565488</v>
      </c>
      <c r="S645" s="25">
        <f t="shared" ca="1" si="527"/>
        <v>14029914.537686937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6404.7404596389215</v>
      </c>
      <c r="K646" s="25">
        <f t="shared" si="524"/>
        <v>16520.094745597391</v>
      </c>
      <c r="L646" s="25"/>
      <c r="N646" s="25">
        <f>'Combined Retirement'!$C$18/12</f>
        <v>33932.660666666663</v>
      </c>
      <c r="O646" s="25">
        <f t="shared" si="525"/>
        <v>11007.82546143035</v>
      </c>
      <c r="P646" s="25">
        <f t="shared" si="526"/>
        <v>22924.835205236312</v>
      </c>
      <c r="Q646" s="25">
        <f t="array" aca="1" ref="Q646" ca="1">INDEX('Isaac 401k'!L:L,MATCH('Retirement Calculator'!A646,'Isaac 401k'!N:N,0),0)</f>
        <v>7013624.1765772933</v>
      </c>
      <c r="R646" s="25">
        <f t="array" aca="1" ref="R646" ca="1">INDEX('Lorri 401b'!L:L,MATCH('Retirement Calculator'!A646,'Lorri 401b'!N:N,0),0)</f>
        <v>7051727.9829980796</v>
      </c>
      <c r="S646" s="25">
        <f t="shared" ca="1" si="527"/>
        <v>14065352.159575373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6404.7404596389215</v>
      </c>
      <c r="K647" s="25">
        <f t="shared" si="524"/>
        <v>16520.094745597391</v>
      </c>
      <c r="L647" s="25"/>
      <c r="N647" s="25">
        <f>'Combined Retirement'!$C$18/12</f>
        <v>33932.660666666663</v>
      </c>
      <c r="O647" s="25">
        <f t="shared" si="525"/>
        <v>11007.82546143035</v>
      </c>
      <c r="P647" s="25">
        <f t="shared" si="526"/>
        <v>22924.835205236312</v>
      </c>
      <c r="Q647" s="25">
        <f t="array" aca="1" ref="Q647" ca="1">INDEX('Isaac 401k'!L:L,MATCH('Retirement Calculator'!A647,'Isaac 401k'!N:N,0),0)</f>
        <v>7036416.1837681448</v>
      </c>
      <c r="R647" s="25">
        <f t="array" aca="1" ref="R647" ca="1">INDEX('Lorri 401b'!L:L,MATCH('Retirement Calculator'!A647,'Lorri 401b'!N:N,0),0)</f>
        <v>7064521.2544535343</v>
      </c>
      <c r="S647" s="25">
        <f t="shared" ca="1" si="527"/>
        <v>14100937.438221678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6404.7404596389215</v>
      </c>
      <c r="K648" s="25">
        <f t="shared" si="524"/>
        <v>16520.094745597391</v>
      </c>
      <c r="L648" s="25"/>
      <c r="N648" s="25">
        <f>'Combined Retirement'!$C$18/12</f>
        <v>33932.660666666663</v>
      </c>
      <c r="O648" s="25">
        <f t="shared" si="525"/>
        <v>11007.82546143035</v>
      </c>
      <c r="P648" s="25">
        <f t="shared" si="526"/>
        <v>22924.835205236312</v>
      </c>
      <c r="Q648" s="25">
        <f t="array" aca="1" ref="Q648" ca="1">INDEX('Isaac 401k'!L:L,MATCH('Retirement Calculator'!A648,'Isaac 401k'!N:N,0),0)</f>
        <v>7059303.1576556247</v>
      </c>
      <c r="R648" s="25">
        <f t="array" aca="1" ref="R648" ca="1">INDEX('Lorri 401b'!L:L,MATCH('Retirement Calculator'!A648,'Lorri 401b'!N:N,0),0)</f>
        <v>7077367.8312067194</v>
      </c>
      <c r="S648" s="25">
        <f t="shared" ca="1" si="527"/>
        <v>14136670.988862343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6404.7404596389215</v>
      </c>
      <c r="K649" s="25">
        <f t="shared" si="524"/>
        <v>16520.094745597391</v>
      </c>
      <c r="L649" s="25"/>
      <c r="N649" s="25">
        <f>'Combined Retirement'!$C$18/12</f>
        <v>33932.660666666663</v>
      </c>
      <c r="O649" s="25">
        <f t="shared" si="525"/>
        <v>11007.82546143035</v>
      </c>
      <c r="P649" s="25">
        <f t="shared" si="526"/>
        <v>22924.835205236312</v>
      </c>
      <c r="Q649" s="25">
        <f t="array" aca="1" ref="Q649" ca="1">INDEX('Isaac 401k'!L:L,MATCH('Retirement Calculator'!A649,'Isaac 401k'!N:N,0),0)</f>
        <v>7082285.4939343026</v>
      </c>
      <c r="R649" s="25">
        <f t="array" aca="1" ref="R649" ca="1">INDEX('Lorri 401b'!L:L,MATCH('Retirement Calculator'!A649,'Lorri 401b'!N:N,0),0)</f>
        <v>7090267.9353630431</v>
      </c>
      <c r="S649" s="25">
        <f t="shared" ca="1" si="527"/>
        <v>14172553.429297347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6404.7404596389215</v>
      </c>
      <c r="K650" s="25">
        <f t="shared" si="524"/>
        <v>16520.094745597391</v>
      </c>
      <c r="L650" s="25"/>
      <c r="N650" s="25">
        <f>'Combined Retirement'!$C$18/12</f>
        <v>33932.660666666663</v>
      </c>
      <c r="O650" s="25">
        <f t="shared" si="525"/>
        <v>11007.82546143035</v>
      </c>
      <c r="P650" s="25">
        <f t="shared" si="526"/>
        <v>22924.835205236312</v>
      </c>
      <c r="Q650" s="25">
        <f t="array" aca="1" ref="Q650" ca="1">INDEX('Isaac 401k'!L:L,MATCH('Retirement Calculator'!A650,'Isaac 401k'!N:N,0),0)</f>
        <v>7105363.5899474751</v>
      </c>
      <c r="R650" s="25">
        <f t="array" aca="1" ref="R650" ca="1">INDEX('Lorri 401b'!L:L,MATCH('Retirement Calculator'!A650,'Lorri 401b'!N:N,0),0)</f>
        <v>7103221.789953351</v>
      </c>
      <c r="S650" s="25">
        <f t="shared" ca="1" si="527"/>
        <v>14208585.379900826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6404.7404596389215</v>
      </c>
      <c r="K651" s="25">
        <f t="shared" si="524"/>
        <v>16520.094745597391</v>
      </c>
      <c r="L651" s="25"/>
      <c r="N651" s="25">
        <f>'Combined Retirement'!$C$18/12</f>
        <v>33932.660666666663</v>
      </c>
      <c r="O651" s="25">
        <f t="shared" si="525"/>
        <v>11007.82546143035</v>
      </c>
      <c r="P651" s="25">
        <f t="shared" si="526"/>
        <v>22924.835205236312</v>
      </c>
      <c r="Q651" s="25">
        <f t="array" aca="1" ref="Q651" ca="1">INDEX('Isaac 401k'!L:L,MATCH('Retirement Calculator'!A651,'Isaac 401k'!N:N,0),0)</f>
        <v>7128537.8446940361</v>
      </c>
      <c r="R651" s="25">
        <f t="array" aca="1" ref="R651" ca="1">INDEX('Lorri 401b'!L:L,MATCH('Retirement Calculator'!A651,'Lorri 401b'!N:N,0),0)</f>
        <v>7116229.6189377857</v>
      </c>
      <c r="S651" s="25">
        <f t="shared" ca="1" si="527"/>
        <v>14244767.463631822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6404.7404596389215</v>
      </c>
      <c r="K652" s="25">
        <f t="shared" si="524"/>
        <v>16520.094745597391</v>
      </c>
      <c r="L652" s="25"/>
      <c r="N652" s="25">
        <f>'Combined Retirement'!$C$18/12</f>
        <v>33932.660666666663</v>
      </c>
      <c r="O652" s="25">
        <f t="shared" si="525"/>
        <v>11007.82546143035</v>
      </c>
      <c r="P652" s="25">
        <f t="shared" si="526"/>
        <v>22924.835205236312</v>
      </c>
      <c r="Q652" s="25">
        <f t="array" aca="1" ref="Q652" ca="1">INDEX('Isaac 401k'!L:L,MATCH('Retirement Calculator'!A652,'Isaac 401k'!N:N,0),0)</f>
        <v>7151808.6588353738</v>
      </c>
      <c r="R652" s="25">
        <f t="array" aca="1" ref="R652" ca="1">INDEX('Lorri 401b'!L:L,MATCH('Retirement Calculator'!A652,'Lorri 401b'!N:N,0),0)</f>
        <v>7129291.6472096555</v>
      </c>
      <c r="S652" s="25">
        <f t="shared" ca="1" si="527"/>
        <v>14281100.306045029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6404.7404596389215</v>
      </c>
      <c r="K653" s="25">
        <f t="shared" si="524"/>
        <v>16520.094745597391</v>
      </c>
      <c r="L653" s="25"/>
      <c r="N653" s="25">
        <f>'Combined Retirement'!$C$18/12</f>
        <v>33932.660666666663</v>
      </c>
      <c r="O653" s="25">
        <f t="shared" si="525"/>
        <v>11007.82546143035</v>
      </c>
      <c r="P653" s="25">
        <f t="shared" si="526"/>
        <v>22924.835205236312</v>
      </c>
      <c r="Q653" s="25">
        <f t="array" aca="1" ref="Q653" ca="1">INDEX('Isaac 401k'!L:L,MATCH('Retirement Calculator'!A653,'Isaac 401k'!N:N,0),0)</f>
        <v>7175176.4347023005</v>
      </c>
      <c r="R653" s="25">
        <f t="array" aca="1" ref="R653" ca="1">INDEX('Lorri 401b'!L:L,MATCH('Retirement Calculator'!A653,'Lorri 401b'!N:N,0),0)</f>
        <v>7142408.1005993243</v>
      </c>
      <c r="S653" s="25">
        <f t="shared" ca="1" si="527"/>
        <v>14317584.535301626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6404.7404596389215</v>
      </c>
      <c r="K654" s="25">
        <f t="shared" si="524"/>
        <v>16520.094745597391</v>
      </c>
      <c r="L654" s="25"/>
      <c r="N654" s="25">
        <f>'Combined Retirement'!$C$18/12</f>
        <v>33932.660666666663</v>
      </c>
      <c r="O654" s="25">
        <f t="shared" si="525"/>
        <v>11007.82546143035</v>
      </c>
      <c r="P654" s="25">
        <f t="shared" si="526"/>
        <v>22924.835205236312</v>
      </c>
      <c r="Q654" s="25">
        <f t="array" aca="1" ref="Q654" ca="1">INDEX('Isaac 401k'!L:L,MATCH('Retirement Calculator'!A654,'Isaac 401k'!N:N,0),0)</f>
        <v>7198641.5763020059</v>
      </c>
      <c r="R654" s="25">
        <f t="array" aca="1" ref="R654" ca="1">INDEX('Lorri 401b'!L:L,MATCH('Retirement Calculator'!A654,'Lorri 401b'!N:N,0),0)</f>
        <v>7155579.2058781171</v>
      </c>
      <c r="S654" s="25">
        <f t="shared" ca="1" si="527"/>
        <v>14354220.782180123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6404.7404596389215</v>
      </c>
      <c r="K655" s="25">
        <f t="shared" si="524"/>
        <v>16520.094745597391</v>
      </c>
      <c r="L655" s="25"/>
      <c r="N655" s="25">
        <f>'Combined Retirement'!$C$18/12</f>
        <v>33932.660666666663</v>
      </c>
      <c r="O655" s="25">
        <f t="shared" si="525"/>
        <v>11007.82546143035</v>
      </c>
      <c r="P655" s="25">
        <f t="shared" si="526"/>
        <v>22924.835205236312</v>
      </c>
      <c r="Q655" s="25">
        <f t="array" aca="1" ref="Q655" ca="1">INDEX('Isaac 401k'!L:L,MATCH('Retirement Calculator'!A655,'Isaac 401k'!N:N,0),0)</f>
        <v>7222204.4893250437</v>
      </c>
      <c r="R655" s="25">
        <f t="array" aca="1" ref="R655" ca="1">INDEX('Lorri 401b'!L:L,MATCH('Retirement Calculator'!A655,'Lorri 401b'!N:N,0),0)</f>
        <v>7168805.1907622386</v>
      </c>
      <c r="S655" s="25">
        <f t="shared" ca="1" si="527"/>
        <v>14391009.680087283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6404.7404596389215</v>
      </c>
      <c r="K656" s="25">
        <f t="shared" si="524"/>
        <v>16520.094745597391</v>
      </c>
      <c r="L656" s="25"/>
      <c r="N656" s="25">
        <f>'Combined Retirement'!$C$18/12</f>
        <v>33932.660666666663</v>
      </c>
      <c r="O656" s="25">
        <f t="shared" si="525"/>
        <v>11007.82546143035</v>
      </c>
      <c r="P656" s="25">
        <f t="shared" si="526"/>
        <v>22924.835205236312</v>
      </c>
      <c r="Q656" s="25">
        <f t="array" aca="1" ref="Q656" ca="1">INDEX('Isaac 401k'!L:L,MATCH('Retirement Calculator'!A656,'Isaac 401k'!N:N,0),0)</f>
        <v>7245865.5811523441</v>
      </c>
      <c r="R656" s="25">
        <f t="array" aca="1" ref="R656" ca="1">INDEX('Lorri 401b'!L:L,MATCH('Retirement Calculator'!A656,'Lorri 401b'!N:N,0),0)</f>
        <v>7182086.2839167099</v>
      </c>
      <c r="S656" s="25">
        <f t="shared" ca="1" si="527"/>
        <v>14427951.865069054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6404.7404596389215</v>
      </c>
      <c r="K657" s="25">
        <f t="shared" si="524"/>
        <v>16520.094745597391</v>
      </c>
      <c r="L657" s="25"/>
      <c r="N657" s="25">
        <f>'Combined Retirement'!$C$18/12</f>
        <v>33932.660666666663</v>
      </c>
      <c r="O657" s="25">
        <f t="shared" si="525"/>
        <v>11007.82546143035</v>
      </c>
      <c r="P657" s="25">
        <f t="shared" si="526"/>
        <v>22924.835205236312</v>
      </c>
      <c r="Q657" s="25">
        <f t="array" aca="1" ref="Q657" ca="1">INDEX('Isaac 401k'!L:L,MATCH('Retirement Calculator'!A657,'Isaac 401k'!N:N,0),0)</f>
        <v>7269625.2608622583</v>
      </c>
      <c r="R657" s="25">
        <f t="array" aca="1" ref="R657" ca="1">INDEX('Lorri 401b'!L:L,MATCH('Retirement Calculator'!A657,'Lorri 401b'!N:N,0),0)</f>
        <v>7195422.7149593253</v>
      </c>
      <c r="S657" s="25">
        <f t="shared" ca="1" si="527"/>
        <v>14465047.975821584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6404.7404596389215</v>
      </c>
      <c r="K658" s="25">
        <f t="shared" si="524"/>
        <v>16520.094745597391</v>
      </c>
      <c r="L658" s="25"/>
      <c r="N658" s="25">
        <f>'Combined Retirement'!$C$18/12</f>
        <v>33932.660666666663</v>
      </c>
      <c r="O658" s="25">
        <f t="shared" si="525"/>
        <v>11007.82546143035</v>
      </c>
      <c r="P658" s="25">
        <f t="shared" si="526"/>
        <v>22924.835205236312</v>
      </c>
      <c r="Q658" s="25">
        <f t="array" aca="1" ref="Q658" ca="1">INDEX('Isaac 401k'!L:L,MATCH('Retirement Calculator'!A658,'Isaac 401k'!N:N,0),0)</f>
        <v>7293483.9392376309</v>
      </c>
      <c r="R658" s="25">
        <f t="array" aca="1" ref="R658" ca="1">INDEX('Lorri 401b'!L:L,MATCH('Retirement Calculator'!A658,'Lorri 401b'!N:N,0),0)</f>
        <v>7208814.7144646179</v>
      </c>
      <c r="S658" s="25">
        <f t="shared" ca="1" si="527"/>
        <v>14502298.653702248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6404.7404596389215</v>
      </c>
      <c r="K659" s="25">
        <f t="shared" si="524"/>
        <v>16520.094745597391</v>
      </c>
      <c r="L659" s="25"/>
      <c r="N659" s="25">
        <f>'Combined Retirement'!$C$18/12</f>
        <v>33932.660666666663</v>
      </c>
      <c r="O659" s="25">
        <f t="shared" si="525"/>
        <v>11007.82546143035</v>
      </c>
      <c r="P659" s="25">
        <f t="shared" si="526"/>
        <v>22924.835205236312</v>
      </c>
      <c r="Q659" s="25">
        <f t="array" aca="1" ref="Q659" ca="1">INDEX('Isaac 401k'!L:L,MATCH('Retirement Calculator'!A659,'Isaac 401k'!N:N,0),0)</f>
        <v>7317442.0287729008</v>
      </c>
      <c r="R659" s="25">
        <f t="array" aca="1" ref="R659" ca="1">INDEX('Lorri 401b'!L:L,MATCH('Retirement Calculator'!A659,'Lorri 401b'!N:N,0),0)</f>
        <v>7222262.5139678493</v>
      </c>
      <c r="S659" s="25">
        <f t="shared" ca="1" si="527"/>
        <v>14539704.542740751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6404.7404596389215</v>
      </c>
      <c r="K660" s="25">
        <f t="shared" si="524"/>
        <v>16520.094745597391</v>
      </c>
      <c r="L660" s="25"/>
      <c r="N660" s="25">
        <f>'Combined Retirement'!$C$18/12</f>
        <v>33932.660666666663</v>
      </c>
      <c r="O660" s="25">
        <f t="shared" si="525"/>
        <v>11007.82546143035</v>
      </c>
      <c r="P660" s="25">
        <f t="shared" si="526"/>
        <v>22924.835205236312</v>
      </c>
      <c r="Q660" s="25">
        <f t="array" aca="1" ref="Q660" ca="1">INDEX('Isaac 401k'!L:L,MATCH('Retirement Calculator'!A660,'Isaac 401k'!N:N,0),0)</f>
        <v>7341499.9436812345</v>
      </c>
      <c r="R660" s="25">
        <f t="array" aca="1" ref="R660" ca="1">INDEX('Lorri 401b'!L:L,MATCH('Retirement Calculator'!A660,'Lorri 401b'!N:N,0),0)</f>
        <v>7235766.3459690111</v>
      </c>
      <c r="S660" s="25">
        <f t="shared" ca="1" si="527"/>
        <v>14577266.289650247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6404.7404596389215</v>
      </c>
      <c r="K661" s="25">
        <f t="shared" si="524"/>
        <v>16520.094745597391</v>
      </c>
      <c r="L661" s="25"/>
      <c r="N661" s="25">
        <f>'Combined Retirement'!$C$18/12</f>
        <v>33932.660666666663</v>
      </c>
      <c r="O661" s="25">
        <f t="shared" si="525"/>
        <v>11007.82546143035</v>
      </c>
      <c r="P661" s="25">
        <f t="shared" si="526"/>
        <v>22924.835205236312</v>
      </c>
      <c r="Q661" s="25">
        <f t="array" aca="1" ref="Q661" ca="1">INDEX('Isaac 401k'!L:L,MATCH('Retirement Calculator'!A661,'Isaac 401k'!N:N,0),0)</f>
        <v>7365658.0999016855</v>
      </c>
      <c r="R661" s="25">
        <f t="array" aca="1" ref="R661" ca="1">INDEX('Lorri 401b'!L:L,MATCH('Retirement Calculator'!A661,'Lorri 401b'!N:N,0),0)</f>
        <v>7249326.4439368444</v>
      </c>
      <c r="S661" s="25">
        <f t="shared" ca="1" si="527"/>
        <v>14614984.543838531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6404.7404596389215</v>
      </c>
      <c r="K662" s="25">
        <f t="shared" si="524"/>
        <v>16520.094745597391</v>
      </c>
      <c r="L662" s="25"/>
      <c r="N662" s="25">
        <f>'Combined Retirement'!$C$18/12</f>
        <v>33932.660666666663</v>
      </c>
      <c r="O662" s="25">
        <f t="shared" si="525"/>
        <v>11007.82546143035</v>
      </c>
      <c r="P662" s="25">
        <f t="shared" si="526"/>
        <v>22924.835205236312</v>
      </c>
      <c r="Q662" s="25">
        <f t="array" aca="1" ref="Q662" ca="1">INDEX('Isaac 401k'!L:L,MATCH('Retirement Calculator'!A662,'Isaac 401k'!N:N,0),0)</f>
        <v>7389916.9151063887</v>
      </c>
      <c r="R662" s="25">
        <f t="array" aca="1" ref="R662" ca="1">INDEX('Lorri 401b'!L:L,MATCH('Retirement Calculator'!A662,'Lorri 401b'!N:N,0),0)</f>
        <v>7262943.0423128763</v>
      </c>
      <c r="S662" s="25">
        <f t="shared" ca="1" si="527"/>
        <v>14652859.957419265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6404.7404596389215</v>
      </c>
      <c r="K663" s="25">
        <f t="shared" si="524"/>
        <v>16520.094745597391</v>
      </c>
      <c r="L663" s="25"/>
      <c r="N663" s="25">
        <f>'Combined Retirement'!$C$18/12</f>
        <v>33932.660666666663</v>
      </c>
      <c r="O663" s="25">
        <f t="shared" si="525"/>
        <v>11007.82546143035</v>
      </c>
      <c r="P663" s="25">
        <f t="shared" si="526"/>
        <v>22924.835205236312</v>
      </c>
      <c r="Q663" s="25">
        <f t="array" aca="1" ref="Q663" ca="1">INDEX('Isaac 401k'!L:L,MATCH('Retirement Calculator'!A663,'Isaac 401k'!N:N,0),0)</f>
        <v>7414276.8087077783</v>
      </c>
      <c r="R663" s="25">
        <f t="array" aca="1" ref="R663" ca="1">INDEX('Lorri 401b'!L:L,MATCH('Retirement Calculator'!A663,'Lorri 401b'!N:N,0),0)</f>
        <v>7276616.3765154751</v>
      </c>
      <c r="S663" s="25">
        <f t="shared" ca="1" si="527"/>
        <v>14690893.185223253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6404.7404596389215</v>
      </c>
      <c r="K664" s="25">
        <f t="shared" si="524"/>
        <v>16520.094745597391</v>
      </c>
      <c r="L664" s="25"/>
      <c r="N664" s="25">
        <f>'Combined Retirement'!$C$18/12</f>
        <v>33932.660666666663</v>
      </c>
      <c r="O664" s="25">
        <f t="shared" si="525"/>
        <v>11007.82546143035</v>
      </c>
      <c r="P664" s="25">
        <f t="shared" si="526"/>
        <v>22924.835205236312</v>
      </c>
      <c r="Q664" s="25">
        <f t="array" aca="1" ref="Q664" ca="1">INDEX('Isaac 401k'!L:L,MATCH('Retirement Calculator'!A664,'Isaac 401k'!N:N,0),0)</f>
        <v>7438738.2018658407</v>
      </c>
      <c r="R664" s="25">
        <f t="array" aca="1" ref="R664" ca="1">INDEX('Lorri 401b'!L:L,MATCH('Retirement Calculator'!A664,'Lorri 401b'!N:N,0),0)</f>
        <v>7290346.6829439187</v>
      </c>
      <c r="S664" s="25">
        <f t="shared" ca="1" si="527"/>
        <v>14729084.884809759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6404.7404596389215</v>
      </c>
      <c r="K665" s="25">
        <f t="shared" si="524"/>
        <v>16520.094745597391</v>
      </c>
      <c r="L665" s="25"/>
      <c r="N665" s="25">
        <f>'Combined Retirement'!$C$18/12</f>
        <v>33932.660666666663</v>
      </c>
      <c r="O665" s="25">
        <f t="shared" si="525"/>
        <v>11007.82546143035</v>
      </c>
      <c r="P665" s="25">
        <f t="shared" si="526"/>
        <v>22924.835205236312</v>
      </c>
      <c r="Q665" s="25">
        <f t="array" aca="1" ref="Q665" ca="1">INDEX('Isaac 401k'!L:L,MATCH('Retirement Calculator'!A665,'Isaac 401k'!N:N,0),0)</f>
        <v>7463301.5174953947</v>
      </c>
      <c r="R665" s="25">
        <f t="array" aca="1" ref="R665" ca="1">INDEX('Lorri 401b'!L:L,MATCH('Retirement Calculator'!A665,'Lorri 401b'!N:N,0),0)</f>
        <v>7304134.1989824809</v>
      </c>
      <c r="S665" s="25">
        <f t="shared" ca="1" si="527"/>
        <v>14767435.716477875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6404.7404596389215</v>
      </c>
      <c r="K666" s="25">
        <f t="shared" si="524"/>
        <v>16520.094745597391</v>
      </c>
      <c r="L666" s="25"/>
      <c r="N666" s="25">
        <f>'Combined Retirement'!$C$18/12</f>
        <v>33932.660666666663</v>
      </c>
      <c r="O666" s="25">
        <f t="shared" si="525"/>
        <v>11007.82546143035</v>
      </c>
      <c r="P666" s="25">
        <f t="shared" si="526"/>
        <v>22924.835205236312</v>
      </c>
      <c r="Q666" s="25">
        <f t="array" aca="1" ref="Q666" ca="1">INDEX('Isaac 401k'!L:L,MATCH('Retirement Calculator'!A666,'Isaac 401k'!N:N,0),0)</f>
        <v>7487967.1802734053</v>
      </c>
      <c r="R666" s="25">
        <f t="array" aca="1" ref="R666" ca="1">INDEX('Lorri 401b'!L:L,MATCH('Retirement Calculator'!A666,'Lorri 401b'!N:N,0),0)</f>
        <v>7317979.1630045371</v>
      </c>
      <c r="S666" s="25">
        <f t="shared" ca="1" si="527"/>
        <v>14805946.343277942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6404.7404596389215</v>
      </c>
      <c r="K667" s="25">
        <f t="shared" si="524"/>
        <v>16520.094745597391</v>
      </c>
      <c r="L667" s="25"/>
      <c r="N667" s="25">
        <f>'Combined Retirement'!$C$18/12</f>
        <v>33932.660666666663</v>
      </c>
      <c r="O667" s="25">
        <f t="shared" si="525"/>
        <v>11007.82546143035</v>
      </c>
      <c r="P667" s="25">
        <f t="shared" si="526"/>
        <v>22924.835205236312</v>
      </c>
      <c r="Q667" s="25">
        <f t="array" aca="1" ref="Q667" ca="1">INDEX('Isaac 401k'!L:L,MATCH('Retirement Calculator'!A667,'Isaac 401k'!N:N,0),0)</f>
        <v>7512735.6166463243</v>
      </c>
      <c r="R667" s="25">
        <f t="array" aca="1" ref="R667" ca="1">INDEX('Lorri 401b'!L:L,MATCH('Retirement Calculator'!A667,'Lorri 401b'!N:N,0),0)</f>
        <v>7331881.8143766848</v>
      </c>
      <c r="S667" s="25">
        <f t="shared" ca="1" si="527"/>
        <v>14844617.431023009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6404.7404596389215</v>
      </c>
      <c r="K668" s="25">
        <f t="shared" si="524"/>
        <v>16520.094745597391</v>
      </c>
      <c r="L668" s="25"/>
      <c r="N668" s="25">
        <f>'Combined Retirement'!$C$18/12</f>
        <v>33932.660666666663</v>
      </c>
      <c r="O668" s="25">
        <f t="shared" si="525"/>
        <v>11007.82546143035</v>
      </c>
      <c r="P668" s="25">
        <f t="shared" si="526"/>
        <v>22924.835205236312</v>
      </c>
      <c r="Q668" s="25">
        <f t="array" aca="1" ref="Q668" ca="1">INDEX('Isaac 401k'!L:L,MATCH('Retirement Calculator'!A668,'Isaac 401k'!N:N,0),0)</f>
        <v>7537607.2548374636</v>
      </c>
      <c r="R668" s="25">
        <f t="array" aca="1" ref="R668" ca="1">INDEX('Lorri 401b'!L:L,MATCH('Retirement Calculator'!A668,'Lorri 401b'!N:N,0),0)</f>
        <v>7345842.3934628833</v>
      </c>
      <c r="S668" s="25">
        <f t="shared" ca="1" si="527"/>
        <v>14883449.648300346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6404.7404596389215</v>
      </c>
      <c r="K669" s="25">
        <f t="shared" si="524"/>
        <v>16520.094745597391</v>
      </c>
      <c r="L669" s="25"/>
      <c r="N669" s="25">
        <f>'Combined Retirement'!$C$18/12</f>
        <v>33932.660666666663</v>
      </c>
      <c r="O669" s="25">
        <f t="shared" si="525"/>
        <v>11007.82546143035</v>
      </c>
      <c r="P669" s="25">
        <f t="shared" si="526"/>
        <v>22924.835205236312</v>
      </c>
      <c r="Q669" s="25">
        <f t="array" aca="1" ref="Q669" ca="1">INDEX('Isaac 401k'!L:L,MATCH('Retirement Calculator'!A669,'Isaac 401k'!N:N,0),0)</f>
        <v>7562582.5248543993</v>
      </c>
      <c r="R669" s="25">
        <f t="array" aca="1" ref="R669" ca="1">INDEX('Lorri 401b'!L:L,MATCH('Retirement Calculator'!A669,'Lorri 401b'!N:N,0),0)</f>
        <v>7359861.1416286072</v>
      </c>
      <c r="S669" s="25">
        <f t="shared" ca="1" si="527"/>
        <v>14922443.666483007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6404.7404596389215</v>
      </c>
      <c r="K670" s="25">
        <f t="shared" si="524"/>
        <v>16520.094745597391</v>
      </c>
      <c r="L670" s="25"/>
      <c r="N670" s="25">
        <f>'Combined Retirement'!$C$18/12</f>
        <v>33932.660666666663</v>
      </c>
      <c r="O670" s="25">
        <f t="shared" si="525"/>
        <v>11007.82546143035</v>
      </c>
      <c r="P670" s="25">
        <f t="shared" si="526"/>
        <v>22924.835205236312</v>
      </c>
      <c r="Q670" s="25">
        <f t="array" aca="1" ref="Q670" ca="1">INDEX('Isaac 401k'!L:L,MATCH('Retirement Calculator'!A670,'Isaac 401k'!N:N,0),0)</f>
        <v>7587661.8584964052</v>
      </c>
      <c r="R670" s="25">
        <f t="array" aca="1" ref="R670" ca="1">INDEX('Lorri 401b'!L:L,MATCH('Retirement Calculator'!A670,'Lorri 401b'!N:N,0),0)</f>
        <v>7373938.3012450216</v>
      </c>
      <c r="S670" s="25">
        <f t="shared" ca="1" si="527"/>
        <v>14961600.159741428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6404.7404596389215</v>
      </c>
      <c r="K671" s="25">
        <f t="shared" si="524"/>
        <v>16520.094745597391</v>
      </c>
      <c r="L671" s="25"/>
      <c r="N671" s="25">
        <f>'Combined Retirement'!$C$18/12</f>
        <v>33932.660666666663</v>
      </c>
      <c r="O671" s="25">
        <f t="shared" si="525"/>
        <v>11007.82546143035</v>
      </c>
      <c r="P671" s="25">
        <f t="shared" si="526"/>
        <v>22924.835205236312</v>
      </c>
      <c r="Q671" s="25">
        <f t="array" aca="1" ref="Q671" ca="1">INDEX('Isaac 401k'!L:L,MATCH('Retirement Calculator'!A671,'Isaac 401k'!N:N,0),0)</f>
        <v>7612845.6893619196</v>
      </c>
      <c r="R671" s="25">
        <f t="array" aca="1" ref="R671" ca="1">INDEX('Lorri 401b'!L:L,MATCH('Retirement Calculator'!A671,'Lorri 401b'!N:N,0),0)</f>
        <v>7388074.1156931715</v>
      </c>
      <c r="S671" s="25">
        <f t="shared" ca="1" si="527"/>
        <v>15000919.805055091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6404.7404596389215</v>
      </c>
      <c r="K672" s="25">
        <f t="shared" si="524"/>
        <v>16520.094745597391</v>
      </c>
      <c r="L672" s="25"/>
      <c r="N672" s="25">
        <f>'Combined Retirement'!$C$18/12</f>
        <v>33932.660666666663</v>
      </c>
      <c r="O672" s="25">
        <f t="shared" si="525"/>
        <v>11007.82546143035</v>
      </c>
      <c r="P672" s="25">
        <f t="shared" si="526"/>
        <v>22924.835205236312</v>
      </c>
      <c r="Q672" s="25">
        <f t="array" aca="1" ref="Q672" ca="1">INDEX('Isaac 401k'!L:L,MATCH('Retirement Calculator'!A672,'Isaac 401k'!N:N,0),0)</f>
        <v>7638134.4528560406</v>
      </c>
      <c r="R672" s="25">
        <f t="array" aca="1" ref="R672" ca="1">INDEX('Lorri 401b'!L:L,MATCH('Retirement Calculator'!A672,'Lorri 401b'!N:N,0),0)</f>
        <v>7402268.829368189</v>
      </c>
      <c r="S672" s="25">
        <f t="shared" ca="1" si="527"/>
        <v>15040403.28222423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6404.7404596389215</v>
      </c>
      <c r="K673" s="25">
        <f t="shared" si="524"/>
        <v>16520.094745597391</v>
      </c>
      <c r="L673" s="25"/>
      <c r="N673" s="25">
        <f>'Combined Retirement'!$C$18/12</f>
        <v>33932.660666666663</v>
      </c>
      <c r="O673" s="25">
        <f t="shared" si="525"/>
        <v>11007.82546143035</v>
      </c>
      <c r="P673" s="25">
        <f t="shared" si="526"/>
        <v>22924.835205236312</v>
      </c>
      <c r="Q673" s="25">
        <f t="array" aca="1" ref="Q673" ca="1">INDEX('Isaac 401k'!L:L,MATCH('Retirement Calculator'!A673,'Isaac 401k'!N:N,0),0)</f>
        <v>7663528.5861980533</v>
      </c>
      <c r="R673" s="25">
        <f t="array" aca="1" ref="R673" ca="1">INDEX('Lorri 401b'!L:L,MATCH('Retirement Calculator'!A673,'Lorri 401b'!N:N,0),0)</f>
        <v>7416522.687683519</v>
      </c>
      <c r="S673" s="25">
        <f t="shared" ca="1" si="527"/>
        <v>15080051.273881573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6404.7404596389215</v>
      </c>
      <c r="K674" s="25">
        <f t="shared" si="524"/>
        <v>16520.094745597391</v>
      </c>
      <c r="L674" s="25"/>
      <c r="N674" s="25">
        <f>'Combined Retirement'!$C$18/12</f>
        <v>33932.660666666663</v>
      </c>
      <c r="O674" s="25">
        <f t="shared" si="525"/>
        <v>11007.82546143035</v>
      </c>
      <c r="P674" s="25">
        <f t="shared" si="526"/>
        <v>22924.835205236312</v>
      </c>
      <c r="Q674" s="25">
        <f t="array" aca="1" ref="Q674" ca="1">INDEX('Isaac 401k'!L:L,MATCH('Retirement Calculator'!A674,'Isaac 401k'!N:N,0),0)</f>
        <v>7689028.5284289913</v>
      </c>
      <c r="R674" s="25">
        <f t="array" aca="1" ref="R674" ca="1">INDEX('Lorri 401b'!L:L,MATCH('Retirement Calculator'!A674,'Lorri 401b'!N:N,0),0)</f>
        <v>7430835.9370751623</v>
      </c>
      <c r="S674" s="25">
        <f t="shared" ca="1" si="527"/>
        <v>15119864.465504155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6404.7404596389215</v>
      </c>
      <c r="K675" s="25">
        <f t="shared" si="524"/>
        <v>16520.094745597391</v>
      </c>
      <c r="L675" s="25"/>
      <c r="N675" s="25">
        <f>'Combined Retirement'!$C$18/12</f>
        <v>33932.660666666663</v>
      </c>
      <c r="O675" s="25">
        <f t="shared" si="525"/>
        <v>11007.82546143035</v>
      </c>
      <c r="P675" s="25">
        <f t="shared" si="526"/>
        <v>22924.835205236312</v>
      </c>
      <c r="Q675" s="25">
        <f t="array" aca="1" ref="Q675" ca="1">INDEX('Isaac 401k'!L:L,MATCH('Retirement Calculator'!A675,'Isaac 401k'!N:N,0),0)</f>
        <v>7714634.7204192253</v>
      </c>
      <c r="R675" s="25">
        <f t="array" aca="1" ref="R675" ca="1">INDEX('Lorri 401b'!L:L,MATCH('Retirement Calculator'!A675,'Lorri 401b'!N:N,0),0)</f>
        <v>7445208.8250059374</v>
      </c>
      <c r="S675" s="25">
        <f t="shared" ca="1" si="527"/>
        <v>15159843.545425162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6404.7404596389215</v>
      </c>
      <c r="K676" s="25">
        <f t="shared" si="524"/>
        <v>16520.094745597391</v>
      </c>
      <c r="L676" s="25"/>
      <c r="N676" s="25">
        <f>'Combined Retirement'!$C$18/12</f>
        <v>33932.660666666663</v>
      </c>
      <c r="O676" s="25">
        <f t="shared" si="525"/>
        <v>11007.82546143035</v>
      </c>
      <c r="P676" s="25">
        <f t="shared" si="526"/>
        <v>22924.835205236312</v>
      </c>
      <c r="Q676" s="25">
        <f t="array" aca="1" ref="Q676" ca="1">INDEX('Isaac 401k'!L:L,MATCH('Retirement Calculator'!A676,'Isaac 401k'!N:N,0),0)</f>
        <v>7740347.6048760852</v>
      </c>
      <c r="R676" s="25">
        <f t="array" aca="1" ref="R676" ca="1">INDEX('Lorri 401b'!L:L,MATCH('Retirement Calculator'!A676,'Lorri 401b'!N:N,0),0)</f>
        <v>7459641.5999697577</v>
      </c>
      <c r="S676" s="25">
        <f t="shared" ca="1" si="527"/>
        <v>15199989.204845842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6404.7404596389215</v>
      </c>
      <c r="K677" s="25">
        <f t="shared" si="524"/>
        <v>16520.094745597391</v>
      </c>
      <c r="L677" s="25"/>
      <c r="N677" s="25">
        <f>'Combined Retirement'!$C$18/12</f>
        <v>33932.660666666663</v>
      </c>
      <c r="O677" s="25">
        <f t="shared" si="525"/>
        <v>11007.82546143035</v>
      </c>
      <c r="P677" s="25">
        <f t="shared" si="526"/>
        <v>22924.835205236312</v>
      </c>
      <c r="Q677" s="25">
        <f t="array" aca="1" ref="Q677" ca="1">INDEX('Isaac 401k'!L:L,MATCH('Retirement Calculator'!A677,'Isaac 401k'!N:N,0),0)</f>
        <v>7766167.6263515148</v>
      </c>
      <c r="R677" s="25">
        <f t="array" aca="1" ref="R677" ca="1">INDEX('Lorri 401b'!L:L,MATCH('Retirement Calculator'!A677,'Lorri 401b'!N:N,0),0)</f>
        <v>7474134.5114959273</v>
      </c>
      <c r="S677" s="25">
        <f t="shared" ca="1" si="527"/>
        <v>15240302.137847442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6404.7404596389215</v>
      </c>
      <c r="K678" s="25">
        <f t="shared" si="524"/>
        <v>16520.094745597391</v>
      </c>
      <c r="L678" s="25"/>
      <c r="N678" s="25">
        <f>'Combined Retirement'!$C$18/12</f>
        <v>33932.660666666663</v>
      </c>
      <c r="O678" s="25">
        <f t="shared" si="525"/>
        <v>11007.82546143035</v>
      </c>
      <c r="P678" s="25">
        <f t="shared" si="526"/>
        <v>22924.835205236312</v>
      </c>
      <c r="Q678" s="25">
        <f t="array" aca="1" ref="Q678" ca="1">INDEX('Isaac 401k'!L:L,MATCH('Retirement Calculator'!A678,'Isaac 401k'!N:N,0),0)</f>
        <v>7792095.231249759</v>
      </c>
      <c r="R678" s="25">
        <f t="array" aca="1" ref="R678" ca="1">INDEX('Lorri 401b'!L:L,MATCH('Retirement Calculator'!A678,'Lorri 401b'!N:N,0),0)</f>
        <v>7488687.8101534555</v>
      </c>
      <c r="S678" s="25">
        <f t="shared" ca="1" si="527"/>
        <v>15280783.041403215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6404.7404596389215</v>
      </c>
      <c r="K679" s="25">
        <f t="shared" si="524"/>
        <v>16520.094745597391</v>
      </c>
      <c r="L679" s="25"/>
      <c r="N679" s="25">
        <f>'Combined Retirement'!$C$18/12</f>
        <v>33932.660666666663</v>
      </c>
      <c r="O679" s="25">
        <f t="shared" si="525"/>
        <v>11007.82546143035</v>
      </c>
      <c r="P679" s="25">
        <f t="shared" si="526"/>
        <v>22924.835205236312</v>
      </c>
      <c r="Q679" s="25">
        <f t="array" aca="1" ref="Q679" ca="1">INDEX('Isaac 401k'!L:L,MATCH('Retirement Calculator'!A679,'Isaac 401k'!N:N,0),0)</f>
        <v>7818130.8678350793</v>
      </c>
      <c r="R679" s="25">
        <f t="array" aca="1" ref="R679" ca="1">INDEX('Lorri 401b'!L:L,MATCH('Retirement Calculator'!A679,'Lorri 401b'!N:N,0),0)</f>
        <v>7503301.74755539</v>
      </c>
      <c r="S679" s="25">
        <f t="shared" ca="1" si="527"/>
        <v>15321432.615390468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6404.7404596389215</v>
      </c>
      <c r="K680" s="25">
        <f t="shared" si="524"/>
        <v>16520.094745597391</v>
      </c>
      <c r="L680" s="25"/>
      <c r="N680" s="25">
        <f>'Combined Retirement'!$C$18/12</f>
        <v>33932.660666666663</v>
      </c>
      <c r="O680" s="25">
        <f t="shared" si="525"/>
        <v>11007.82546143035</v>
      </c>
      <c r="P680" s="25">
        <f t="shared" si="526"/>
        <v>22924.835205236312</v>
      </c>
      <c r="Q680" s="25">
        <f t="array" aca="1" ref="Q680" ca="1">INDEX('Isaac 401k'!L:L,MATCH('Retirement Calculator'!A680,'Isaac 401k'!N:N,0),0)</f>
        <v>7844274.986239505</v>
      </c>
      <c r="R680" s="25">
        <f t="array" aca="1" ref="R680" ca="1">INDEX('Lorri 401b'!L:L,MATCH('Retirement Calculator'!A680,'Lorri 401b'!N:N,0),0)</f>
        <v>7517976.5763631668</v>
      </c>
      <c r="S680" s="25">
        <f t="shared" ca="1" si="527"/>
        <v>15362251.562602673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6404.7404596389215</v>
      </c>
      <c r="K681" s="25">
        <f t="shared" si="524"/>
        <v>16520.094745597391</v>
      </c>
      <c r="L681" s="25"/>
      <c r="N681" s="25">
        <f>'Combined Retirement'!$C$18/12</f>
        <v>33932.660666666663</v>
      </c>
      <c r="O681" s="25">
        <f t="shared" si="525"/>
        <v>11007.82546143035</v>
      </c>
      <c r="P681" s="25">
        <f t="shared" si="526"/>
        <v>22924.835205236312</v>
      </c>
      <c r="Q681" s="25">
        <f t="array" aca="1" ref="Q681" ca="1">INDEX('Isaac 401k'!L:L,MATCH('Retirement Calculator'!A681,'Isaac 401k'!N:N,0),0)</f>
        <v>7870528.0384706156</v>
      </c>
      <c r="R681" s="25">
        <f t="array" aca="1" ref="R681" ca="1">INDEX('Lorri 401b'!L:L,MATCH('Retirement Calculator'!A681,'Lorri 401b'!N:N,0),0)</f>
        <v>7532712.5502909757</v>
      </c>
      <c r="S681" s="25">
        <f t="shared" ca="1" si="527"/>
        <v>15403240.58876159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6404.7404596389215</v>
      </c>
      <c r="K682" s="25">
        <f t="shared" si="524"/>
        <v>16520.094745597391</v>
      </c>
      <c r="L682" s="25"/>
      <c r="N682" s="25">
        <f>'Combined Retirement'!$C$18/12</f>
        <v>33932.660666666663</v>
      </c>
      <c r="O682" s="25">
        <f t="shared" si="525"/>
        <v>11007.82546143035</v>
      </c>
      <c r="P682" s="25">
        <f t="shared" si="526"/>
        <v>22924.835205236312</v>
      </c>
      <c r="Q682" s="25">
        <f t="array" aca="1" ref="Q682" ca="1">INDEX('Isaac 401k'!L:L,MATCH('Retirement Calculator'!A682,'Isaac 401k'!N:N,0),0)</f>
        <v>7896890.478419356</v>
      </c>
      <c r="R682" s="25">
        <f t="array" aca="1" ref="R682" ca="1">INDEX('Lorri 401b'!L:L,MATCH('Retirement Calculator'!A682,'Lorri 401b'!N:N,0),0)</f>
        <v>7547509.92411015</v>
      </c>
      <c r="S682" s="25">
        <f t="shared" ca="1" si="527"/>
        <v>15444400.402529506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6404.7404596389215</v>
      </c>
      <c r="K683" s="25">
        <f t="shared" si="524"/>
        <v>16520.094745597391</v>
      </c>
      <c r="L683" s="25"/>
      <c r="N683" s="25">
        <f>'Combined Retirement'!$C$18/12</f>
        <v>33932.660666666663</v>
      </c>
      <c r="O683" s="25">
        <f t="shared" si="525"/>
        <v>11007.82546143035</v>
      </c>
      <c r="P683" s="25">
        <f t="shared" si="526"/>
        <v>22924.835205236312</v>
      </c>
      <c r="Q683" s="25">
        <f t="array" aca="1" ref="Q683" ca="1">INDEX('Isaac 401k'!L:L,MATCH('Retirement Calculator'!A683,'Isaac 401k'!N:N,0),0)</f>
        <v>7923362.7618678827</v>
      </c>
      <c r="R683" s="25">
        <f t="array" aca="1" ref="R683" ca="1">INDEX('Lorri 401b'!L:L,MATCH('Retirement Calculator'!A683,'Lorri 401b'!N:N,0),0)</f>
        <v>7562368.9536535712</v>
      </c>
      <c r="S683" s="25">
        <f t="shared" ca="1" si="527"/>
        <v>15485731.715521455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6404.7404596389215</v>
      </c>
      <c r="K684" s="25">
        <f t="shared" si="524"/>
        <v>16520.094745597391</v>
      </c>
      <c r="L684" s="25"/>
      <c r="N684" s="25">
        <f>'Combined Retirement'!$C$18/12</f>
        <v>33932.660666666663</v>
      </c>
      <c r="O684" s="25">
        <f t="shared" si="525"/>
        <v>11007.82546143035</v>
      </c>
      <c r="P684" s="25">
        <f t="shared" si="526"/>
        <v>22924.835205236312</v>
      </c>
      <c r="Q684" s="25">
        <f t="array" aca="1" ref="Q684" ca="1">INDEX('Isaac 401k'!L:L,MATCH('Retirement Calculator'!A684,'Isaac 401k'!N:N,0),0)</f>
        <v>7949945.3464974454</v>
      </c>
      <c r="R684" s="25">
        <f t="array" aca="1" ref="R684" ca="1">INDEX('Lorri 401b'!L:L,MATCH('Retirement Calculator'!A684,'Lorri 401b'!N:N,0),0)</f>
        <v>7577289.8958200896</v>
      </c>
      <c r="S684" s="25">
        <f t="shared" ca="1" si="527"/>
        <v>15527235.242317535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6404.7404596389215</v>
      </c>
      <c r="K685" s="25">
        <f t="shared" si="524"/>
        <v>16520.094745597391</v>
      </c>
      <c r="L685" s="25"/>
      <c r="N685" s="25">
        <f>'Combined Retirement'!$C$18/12</f>
        <v>33932.660666666663</v>
      </c>
      <c r="O685" s="25">
        <f t="shared" si="525"/>
        <v>11007.82546143035</v>
      </c>
      <c r="P685" s="25">
        <f t="shared" si="526"/>
        <v>22924.835205236312</v>
      </c>
      <c r="Q685" s="25">
        <f t="array" aca="1" ref="Q685" ca="1">INDEX('Isaac 401k'!L:L,MATCH('Retirement Calculator'!A685,'Isaac 401k'!N:N,0),0)</f>
        <v>7976638.691896298</v>
      </c>
      <c r="R685" s="25">
        <f t="array" aca="1" ref="R685" ca="1">INDEX('Lorri 401b'!L:L,MATCH('Retirement Calculator'!A685,'Lorri 401b'!N:N,0),0)</f>
        <v>7592273.0085789692</v>
      </c>
      <c r="S685" s="25">
        <f t="shared" ca="1" si="527"/>
        <v>15568911.700475268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6404.7404596389215</v>
      </c>
      <c r="K686" s="25">
        <f t="shared" si="524"/>
        <v>16520.094745597391</v>
      </c>
      <c r="L686" s="25"/>
      <c r="N686" s="25">
        <f>'Combined Retirement'!$C$18/12</f>
        <v>33932.660666666663</v>
      </c>
      <c r="O686" s="25">
        <f t="shared" si="525"/>
        <v>11007.82546143035</v>
      </c>
      <c r="P686" s="25">
        <f t="shared" si="526"/>
        <v>22924.835205236312</v>
      </c>
      <c r="Q686" s="25">
        <f t="array" aca="1" ref="Q686" ca="1">INDEX('Isaac 401k'!L:L,MATCH('Retirement Calculator'!A686,'Isaac 401k'!N:N,0),0)</f>
        <v>8003443.2595676454</v>
      </c>
      <c r="R686" s="25">
        <f t="array" aca="1" ref="R686" ca="1">INDEX('Lorri 401b'!L:L,MATCH('Retirement Calculator'!A686,'Lorri 401b'!N:N,0),0)</f>
        <v>7607318.5509743439</v>
      </c>
      <c r="S686" s="25">
        <f t="shared" ca="1" si="527"/>
        <v>15610761.810541989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6404.7404596389215</v>
      </c>
      <c r="K687" s="25">
        <f t="shared" si="524"/>
        <v>16520.094745597391</v>
      </c>
      <c r="L687" s="25"/>
      <c r="N687" s="25">
        <f>'Combined Retirement'!$C$18/12</f>
        <v>33932.660666666663</v>
      </c>
      <c r="O687" s="25">
        <f t="shared" si="525"/>
        <v>11007.82546143035</v>
      </c>
      <c r="P687" s="25">
        <f t="shared" si="526"/>
        <v>22924.835205236312</v>
      </c>
      <c r="Q687" s="25">
        <f t="array" aca="1" ref="Q687" ca="1">INDEX('Isaac 401k'!L:L,MATCH('Retirement Calculator'!A687,'Isaac 401k'!N:N,0),0)</f>
        <v>8030359.5129376231</v>
      </c>
      <c r="R687" s="25">
        <f t="array" aca="1" ref="R687" ca="1">INDEX('Lorri 401b'!L:L,MATCH('Retirement Calculator'!A687,'Lorri 401b'!N:N,0),0)</f>
        <v>7622426.7831296995</v>
      </c>
      <c r="S687" s="25">
        <f t="shared" ca="1" si="527"/>
        <v>15652786.296067324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6404.7404596389215</v>
      </c>
      <c r="K688" s="25">
        <f t="shared" si="524"/>
        <v>16520.094745597391</v>
      </c>
      <c r="L688" s="25"/>
      <c r="N688" s="25">
        <f>'Combined Retirement'!$C$18/12</f>
        <v>33932.660666666663</v>
      </c>
      <c r="O688" s="25">
        <f t="shared" si="525"/>
        <v>11007.82546143035</v>
      </c>
      <c r="P688" s="25">
        <f t="shared" si="526"/>
        <v>22924.835205236312</v>
      </c>
      <c r="Q688" s="25">
        <f t="array" aca="1" ref="Q688" ca="1">INDEX('Isaac 401k'!L:L,MATCH('Retirement Calculator'!A688,'Isaac 401k'!N:N,0),0)</f>
        <v>8057387.9173633093</v>
      </c>
      <c r="R688" s="25">
        <f t="array" aca="1" ref="R688" ca="1">INDEX('Lorri 401b'!L:L,MATCH('Retirement Calculator'!A688,'Lorri 401b'!N:N,0),0)</f>
        <v>7637597.9662523689</v>
      </c>
      <c r="S688" s="25">
        <f t="shared" ca="1" si="527"/>
        <v>15694985.883615678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6404.7404596389215</v>
      </c>
      <c r="K689" s="25">
        <f t="shared" si="524"/>
        <v>16520.094745597391</v>
      </c>
      <c r="L689" s="25"/>
      <c r="N689" s="25">
        <f>'Combined Retirement'!$C$18/12</f>
        <v>33932.660666666663</v>
      </c>
      <c r="O689" s="25">
        <f t="shared" si="525"/>
        <v>11007.82546143035</v>
      </c>
      <c r="P689" s="25">
        <f t="shared" si="526"/>
        <v>22924.835205236312</v>
      </c>
      <c r="Q689" s="25">
        <f t="array" aca="1" ref="Q689" ca="1">INDEX('Isaac 401k'!L:L,MATCH('Retirement Calculator'!A689,'Isaac 401k'!N:N,0),0)</f>
        <v>8084528.9401407689</v>
      </c>
      <c r="R689" s="25">
        <f t="array" aca="1" ref="R689" ca="1">INDEX('Lorri 401b'!L:L,MATCH('Retirement Calculator'!A689,'Lorri 401b'!N:N,0),0)</f>
        <v>7652832.3626380488</v>
      </c>
      <c r="S689" s="25">
        <f t="shared" ca="1" si="527"/>
        <v>15737361.302778818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6404.7404596389215</v>
      </c>
      <c r="K690" s="25">
        <f t="shared" si="524"/>
        <v>16520.094745597391</v>
      </c>
      <c r="L690" s="25"/>
      <c r="N690" s="25">
        <f>'Combined Retirement'!$C$18/12</f>
        <v>33932.660666666663</v>
      </c>
      <c r="O690" s="25">
        <f t="shared" si="525"/>
        <v>11007.82546143035</v>
      </c>
      <c r="P690" s="25">
        <f t="shared" si="526"/>
        <v>22924.835205236312</v>
      </c>
      <c r="Q690" s="25">
        <f t="array" aca="1" ref="Q690" ca="1">INDEX('Isaac 401k'!L:L,MATCH('Retirement Calculator'!A690,'Isaac 401k'!N:N,0),0)</f>
        <v>8111783.0505131353</v>
      </c>
      <c r="R690" s="25">
        <f t="array" aca="1" ref="R690" ca="1">INDEX('Lorri 401b'!L:L,MATCH('Retirement Calculator'!A690,'Lorri 401b'!N:N,0),0)</f>
        <v>7668130.2356753359</v>
      </c>
      <c r="S690" s="25">
        <f t="shared" ca="1" si="527"/>
        <v>15779913.286188472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6404.7404596389215</v>
      </c>
      <c r="K691" s="25">
        <f t="shared" si="524"/>
        <v>16520.094745597391</v>
      </c>
      <c r="L691" s="25"/>
      <c r="N691" s="25">
        <f>'Combined Retirement'!$C$18/12</f>
        <v>33932.660666666663</v>
      </c>
      <c r="O691" s="25">
        <f t="shared" si="525"/>
        <v>11007.82546143035</v>
      </c>
      <c r="P691" s="25">
        <f t="shared" si="526"/>
        <v>22924.835205236312</v>
      </c>
      <c r="Q691" s="25">
        <f t="array" aca="1" ref="Q691" ca="1">INDEX('Isaac 401k'!L:L,MATCH('Retirement Calculator'!A691,'Isaac 401k'!N:N,0),0)</f>
        <v>8139150.7196787195</v>
      </c>
      <c r="R691" s="25">
        <f t="array" aca="1" ref="R691" ca="1">INDEX('Lorri 401b'!L:L,MATCH('Retirement Calculator'!A691,'Lorri 401b'!N:N,0),0)</f>
        <v>7683491.8498502783</v>
      </c>
      <c r="S691" s="25">
        <f t="shared" ca="1" si="527"/>
        <v>15822642.569528997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6404.7404596389215</v>
      </c>
      <c r="K692" s="25">
        <f t="shared" si="524"/>
        <v>16520.094745597391</v>
      </c>
      <c r="L692" s="25"/>
      <c r="N692" s="25">
        <f>'Combined Retirement'!$C$18/12</f>
        <v>33932.660666666663</v>
      </c>
      <c r="O692" s="25">
        <f t="shared" si="525"/>
        <v>11007.82546143035</v>
      </c>
      <c r="P692" s="25">
        <f t="shared" si="526"/>
        <v>22924.835205236312</v>
      </c>
      <c r="Q692" s="25">
        <f t="array" aca="1" ref="Q692" ca="1">INDEX('Isaac 401k'!L:L,MATCH('Retirement Calculator'!A692,'Isaac 401k'!N:N,0),0)</f>
        <v>8166632.4207991604</v>
      </c>
      <c r="R692" s="25">
        <f t="array" aca="1" ref="R692" ca="1">INDEX('Lorri 401b'!L:L,MATCH('Retirement Calculator'!A692,'Lorri 401b'!N:N,0),0)</f>
        <v>7698917.4707509503</v>
      </c>
      <c r="S692" s="25">
        <f t="shared" ca="1" si="527"/>
        <v>15865549.891550111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6404.7404596389215</v>
      </c>
      <c r="K693" s="25">
        <f t="shared" si="524"/>
        <v>16520.094745597391</v>
      </c>
      <c r="L693" s="25"/>
      <c r="N693" s="25">
        <f>'Combined Retirement'!$C$18/12</f>
        <v>33932.660666666663</v>
      </c>
      <c r="O693" s="25">
        <f t="shared" si="525"/>
        <v>11007.82546143035</v>
      </c>
      <c r="P693" s="25">
        <f t="shared" si="526"/>
        <v>22924.835205236312</v>
      </c>
      <c r="Q693" s="25">
        <f t="array" aca="1" ref="Q693" ca="1">INDEX('Isaac 401k'!L:L,MATCH('Retirement Calculator'!A693,'Isaac 401k'!N:N,0),0)</f>
        <v>8194228.629007603</v>
      </c>
      <c r="R693" s="25">
        <f t="array" aca="1" ref="R693" ca="1">INDEX('Lorri 401b'!L:L,MATCH('Retirement Calculator'!A693,'Lorri 401b'!N:N,0),0)</f>
        <v>7714407.3650720417</v>
      </c>
      <c r="S693" s="25">
        <f t="shared" ca="1" si="527"/>
        <v>15908635.994079646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6404.7404596389215</v>
      </c>
      <c r="K694" s="25">
        <f t="shared" si="524"/>
        <v>16520.094745597391</v>
      </c>
      <c r="L694" s="25"/>
      <c r="N694" s="25">
        <f>'Combined Retirement'!$C$18/12</f>
        <v>33932.660666666663</v>
      </c>
      <c r="O694" s="25">
        <f t="shared" si="525"/>
        <v>11007.82546143035</v>
      </c>
      <c r="P694" s="25">
        <f t="shared" si="526"/>
        <v>22924.835205236312</v>
      </c>
      <c r="Q694" s="25">
        <f t="array" aca="1" ref="Q694" ca="1">INDEX('Isaac 401k'!L:L,MATCH('Retirement Calculator'!A694,'Isaac 401k'!N:N,0),0)</f>
        <v>8221939.8214169145</v>
      </c>
      <c r="R694" s="25">
        <f t="array" aca="1" ref="R694" ca="1">INDEX('Lorri 401b'!L:L,MATCH('Retirement Calculator'!A694,'Lorri 401b'!N:N,0),0)</f>
        <v>7729961.8006194709</v>
      </c>
      <c r="S694" s="25">
        <f t="shared" ca="1" si="527"/>
        <v>15951901.622036386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6404.7404596389215</v>
      </c>
      <c r="K695" s="25">
        <f t="shared" si="524"/>
        <v>16520.094745597391</v>
      </c>
      <c r="L695" s="25"/>
      <c r="N695" s="25">
        <f>'Combined Retirement'!$C$18/12</f>
        <v>33932.660666666663</v>
      </c>
      <c r="O695" s="25">
        <f t="shared" si="525"/>
        <v>11007.82546143035</v>
      </c>
      <c r="P695" s="25">
        <f t="shared" si="526"/>
        <v>22924.835205236312</v>
      </c>
      <c r="Q695" s="25">
        <f t="array" aca="1" ref="Q695" ca="1">INDEX('Isaac 401k'!L:L,MATCH('Retirement Calculator'!A695,'Isaac 401k'!N:N,0),0)</f>
        <v>8249766.4771279311</v>
      </c>
      <c r="R695" s="25">
        <f t="array" aca="1" ref="R695" ca="1">INDEX('Lorri 401b'!L:L,MATCH('Retirement Calculator'!A695,'Lorri 401b'!N:N,0),0)</f>
        <v>7745581.0463150144</v>
      </c>
      <c r="S695" s="25">
        <f t="shared" ca="1" si="527"/>
        <v>15995347.523442946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6404.7404596389215</v>
      </c>
      <c r="K696" s="25">
        <f t="shared" si="524"/>
        <v>16520.094745597391</v>
      </c>
      <c r="L696" s="25"/>
      <c r="N696" s="25">
        <f>'Combined Retirement'!$C$18/12</f>
        <v>33932.660666666663</v>
      </c>
      <c r="O696" s="25">
        <f t="shared" si="525"/>
        <v>11007.82546143035</v>
      </c>
      <c r="P696" s="25">
        <f t="shared" si="526"/>
        <v>22924.835205236312</v>
      </c>
      <c r="Q696" s="25">
        <f t="array" aca="1" ref="Q696" ca="1">INDEX('Isaac 401k'!L:L,MATCH('Retirement Calculator'!A696,'Isaac 401k'!N:N,0),0)</f>
        <v>8277709.0772377439</v>
      </c>
      <c r="R696" s="25">
        <f t="array" aca="1" ref="R696" ca="1">INDEX('Lorri 401b'!L:L,MATCH('Retirement Calculator'!A696,'Lorri 401b'!N:N,0),0)</f>
        <v>7761265.3722009556</v>
      </c>
      <c r="S696" s="25">
        <f t="shared" ca="1" si="527"/>
        <v>16038974.449438699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6404.7404596389215</v>
      </c>
      <c r="K697" s="25">
        <f t="shared" si="524"/>
        <v>16520.094745597391</v>
      </c>
      <c r="L697" s="25"/>
      <c r="N697" s="25">
        <f>'Combined Retirement'!$C$18/12</f>
        <v>33932.660666666663</v>
      </c>
      <c r="O697" s="25">
        <f t="shared" si="525"/>
        <v>11007.82546143035</v>
      </c>
      <c r="P697" s="25">
        <f t="shared" si="526"/>
        <v>22924.835205236312</v>
      </c>
      <c r="Q697" s="25">
        <f t="array" aca="1" ref="Q697" ca="1">INDEX('Isaac 401k'!L:L,MATCH('Retirement Calculator'!A697,'Isaac 401k'!N:N,0),0)</f>
        <v>8305768.1048480142</v>
      </c>
      <c r="R697" s="25">
        <f t="array" aca="1" ref="R697" ca="1">INDEX('Lorri 401b'!L:L,MATCH('Retirement Calculator'!A697,'Lorri 401b'!N:N,0),0)</f>
        <v>7777015.0494447555</v>
      </c>
      <c r="S697" s="25">
        <f t="shared" ca="1" si="527"/>
        <v>16082783.15429277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6404.7404596389215</v>
      </c>
      <c r="K698" s="25">
        <f t="shared" si="524"/>
        <v>16520.094745597391</v>
      </c>
      <c r="L698" s="25"/>
      <c r="N698" s="25">
        <f>'Combined Retirement'!$C$18/12</f>
        <v>33932.660666666663</v>
      </c>
      <c r="O698" s="25">
        <f t="shared" si="525"/>
        <v>11007.82546143035</v>
      </c>
      <c r="P698" s="25">
        <f t="shared" si="526"/>
        <v>22924.835205236312</v>
      </c>
      <c r="Q698" s="25">
        <f t="array" aca="1" ref="Q698" ca="1">INDEX('Isaac 401k'!L:L,MATCH('Retirement Calculator'!A698,'Isaac 401k'!N:N,0),0)</f>
        <v>8333944.0450733267</v>
      </c>
      <c r="R698" s="25">
        <f t="array" aca="1" ref="R698" ca="1">INDEX('Lorri 401b'!L:L,MATCH('Retirement Calculator'!A698,'Lorri 401b'!N:N,0),0)</f>
        <v>7792830.3503437378</v>
      </c>
      <c r="S698" s="25">
        <f t="shared" ca="1" si="527"/>
        <v>16126774.395417064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6404.7404596389215</v>
      </c>
      <c r="K699" s="25">
        <f t="shared" si="524"/>
        <v>16520.094745597391</v>
      </c>
      <c r="L699" s="25"/>
      <c r="N699" s="25">
        <f>'Combined Retirement'!$C$18/12</f>
        <v>33932.660666666663</v>
      </c>
      <c r="O699" s="25">
        <f t="shared" si="525"/>
        <v>11007.82546143035</v>
      </c>
      <c r="P699" s="25">
        <f t="shared" si="526"/>
        <v>22924.835205236312</v>
      </c>
      <c r="Q699" s="25">
        <f t="array" aca="1" ref="Q699" ca="1">INDEX('Isaac 401k'!L:L,MATCH('Retirement Calculator'!A699,'Isaac 401k'!N:N,0),0)</f>
        <v>8362237.3850495787</v>
      </c>
      <c r="R699" s="25">
        <f t="array" aca="1" ref="R699" ca="1">INDEX('Lorri 401b'!L:L,MATCH('Retirement Calculator'!A699,'Lorri 401b'!N:N,0),0)</f>
        <v>7808711.5483297985</v>
      </c>
      <c r="S699" s="25">
        <f t="shared" ca="1" si="527"/>
        <v>16170948.933379378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6404.7404596389215</v>
      </c>
      <c r="K700" s="25">
        <f t="shared" si="524"/>
        <v>16520.094745597391</v>
      </c>
      <c r="L700" s="25"/>
      <c r="N700" s="25">
        <f>'Combined Retirement'!$C$18/12</f>
        <v>33932.660666666663</v>
      </c>
      <c r="O700" s="25">
        <f t="shared" si="525"/>
        <v>11007.82546143035</v>
      </c>
      <c r="P700" s="25">
        <f t="shared" si="526"/>
        <v>22924.835205236312</v>
      </c>
      <c r="Q700" s="25">
        <f t="array" aca="1" ref="Q700" ca="1">INDEX('Isaac 401k'!L:L,MATCH('Retirement Calculator'!A700,'Isaac 401k'!N:N,0),0)</f>
        <v>8390648.6139423978</v>
      </c>
      <c r="R700" s="25">
        <f t="array" aca="1" ref="R700" ca="1">INDEX('Lorri 401b'!L:L,MATCH('Retirement Calculator'!A700,'Lorri 401b'!N:N,0),0)</f>
        <v>7824658.9179741349</v>
      </c>
      <c r="S700" s="25">
        <f t="shared" ca="1" si="527"/>
        <v>16215307.531916533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6404.7404596389215</v>
      </c>
      <c r="K701" s="25">
        <f t="shared" si="524"/>
        <v>16520.094745597391</v>
      </c>
      <c r="L701" s="25"/>
      <c r="N701" s="25">
        <f>'Combined Retirement'!$C$18/12</f>
        <v>33932.660666666663</v>
      </c>
      <c r="O701" s="25">
        <f t="shared" si="525"/>
        <v>11007.82546143035</v>
      </c>
      <c r="P701" s="25">
        <f t="shared" si="526"/>
        <v>22924.835205236312</v>
      </c>
      <c r="Q701" s="25">
        <f t="array" aca="1" ref="Q701" ca="1">INDEX('Isaac 401k'!L:L,MATCH('Retirement Calculator'!A701,'Isaac 401k'!N:N,0),0)</f>
        <v>8419178.2229556032</v>
      </c>
      <c r="R701" s="25">
        <f t="array" aca="1" ref="R701" ca="1">INDEX('Lorri 401b'!L:L,MATCH('Retirement Calculator'!A701,'Lorri 401b'!N:N,0),0)</f>
        <v>7840672.7349919891</v>
      </c>
      <c r="S701" s="25">
        <f t="shared" ca="1" si="527"/>
        <v>16259850.957947593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6404.7404596389215</v>
      </c>
      <c r="K702" s="25">
        <f t="shared" si="524"/>
        <v>16520.094745597391</v>
      </c>
      <c r="L702" s="25"/>
      <c r="N702" s="25">
        <f>'Combined Retirement'!$C$18/12</f>
        <v>33932.660666666663</v>
      </c>
      <c r="O702" s="25">
        <f t="shared" si="525"/>
        <v>11007.82546143035</v>
      </c>
      <c r="P702" s="25">
        <f t="shared" si="526"/>
        <v>22924.835205236312</v>
      </c>
      <c r="Q702" s="25">
        <f t="array" aca="1" ref="Q702" ca="1">INDEX('Isaac 401k'!L:L,MATCH('Retirement Calculator'!A702,'Isaac 401k'!N:N,0),0)</f>
        <v>8447826.7053396963</v>
      </c>
      <c r="R702" s="25">
        <f t="array" aca="1" ref="R702" ca="1">INDEX('Lorri 401b'!L:L,MATCH('Retirement Calculator'!A702,'Lorri 401b'!N:N,0),0)</f>
        <v>7856753.2762474176</v>
      </c>
      <c r="S702" s="25">
        <f t="shared" ca="1" si="527"/>
        <v>16304579.981587114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6404.7404596389215</v>
      </c>
      <c r="K703" s="25">
        <f t="shared" si="524"/>
        <v>16520.094745597391</v>
      </c>
      <c r="L703" s="25"/>
      <c r="N703" s="25">
        <f>'Combined Retirement'!$C$18/12</f>
        <v>33932.660666666663</v>
      </c>
      <c r="O703" s="25">
        <f t="shared" si="525"/>
        <v>11007.82546143035</v>
      </c>
      <c r="P703" s="25">
        <f t="shared" si="526"/>
        <v>22924.835205236312</v>
      </c>
      <c r="Q703" s="25">
        <f t="array" aca="1" ref="Q703" ca="1">INDEX('Isaac 401k'!L:L,MATCH('Retirement Calculator'!A703,'Isaac 401k'!N:N,0),0)</f>
        <v>8476594.5564003903</v>
      </c>
      <c r="R703" s="25">
        <f t="array" aca="1" ref="R703" ca="1">INDEX('Lorri 401b'!L:L,MATCH('Retirement Calculator'!A703,'Lorri 401b'!N:N,0),0)</f>
        <v>7872900.8197580772</v>
      </c>
      <c r="S703" s="25">
        <f t="shared" ca="1" si="527"/>
        <v>16349495.376158468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6404.7404596389215</v>
      </c>
      <c r="K704" s="25">
        <f t="shared" si="524"/>
        <v>16520.094745597391</v>
      </c>
      <c r="L704" s="25"/>
      <c r="N704" s="25">
        <f>'Combined Retirement'!$C$18/12</f>
        <v>33932.660666666663</v>
      </c>
      <c r="O704" s="25">
        <f t="shared" si="525"/>
        <v>11007.82546143035</v>
      </c>
      <c r="P704" s="25">
        <f t="shared" si="526"/>
        <v>22924.835205236312</v>
      </c>
      <c r="Q704" s="25">
        <f t="array" aca="1" ref="Q704" ca="1">INDEX('Isaac 401k'!L:L,MATCH('Retirement Calculator'!A704,'Isaac 401k'!N:N,0),0)</f>
        <v>8505482.2735071704</v>
      </c>
      <c r="R704" s="25">
        <f t="array" aca="1" ref="R704" ca="1">INDEX('Lorri 401b'!L:L,MATCH('Retirement Calculator'!A704,'Lorri 401b'!N:N,0),0)</f>
        <v>7889115.6447000317</v>
      </c>
      <c r="S704" s="25">
        <f t="shared" ca="1" si="527"/>
        <v>16394597.918207202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6404.7404596389215</v>
      </c>
      <c r="K705" s="25">
        <f t="shared" si="524"/>
        <v>16520.094745597391</v>
      </c>
      <c r="L705" s="25"/>
      <c r="N705" s="25">
        <f>'Combined Retirement'!$C$18/12</f>
        <v>33932.660666666663</v>
      </c>
      <c r="O705" s="25">
        <f t="shared" si="525"/>
        <v>11007.82546143035</v>
      </c>
      <c r="P705" s="25">
        <f t="shared" si="526"/>
        <v>22924.835205236312</v>
      </c>
      <c r="Q705" s="25">
        <f t="array" aca="1" ref="Q705" ca="1">INDEX('Isaac 401k'!L:L,MATCH('Retirement Calculator'!A705,'Isaac 401k'!N:N,0),0)</f>
        <v>8534490.3561018948</v>
      </c>
      <c r="R705" s="25">
        <f t="array" aca="1" ref="R705" ca="1">INDEX('Lorri 401b'!L:L,MATCH('Retirement Calculator'!A705,'Lorri 401b'!N:N,0),0)</f>
        <v>7905398.0314125773</v>
      </c>
      <c r="S705" s="25">
        <f t="shared" ca="1" si="527"/>
        <v>16439888.387514472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6404.7404596389215</v>
      </c>
      <c r="K706" s="25">
        <f t="shared" si="524"/>
        <v>16520.094745597391</v>
      </c>
      <c r="L706" s="25"/>
      <c r="N706" s="25">
        <f>'Combined Retirement'!$C$18/12</f>
        <v>33932.660666666663</v>
      </c>
      <c r="O706" s="25">
        <f t="shared" si="525"/>
        <v>11007.82546143035</v>
      </c>
      <c r="P706" s="25">
        <f t="shared" si="526"/>
        <v>22924.835205236312</v>
      </c>
      <c r="Q706" s="25">
        <f t="array" aca="1" ref="Q706" ca="1">INDEX('Isaac 401k'!L:L,MATCH('Retirement Calculator'!A706,'Isaac 401k'!N:N,0),0)</f>
        <v>8563619.3057074305</v>
      </c>
      <c r="R706" s="25">
        <f t="array" aca="1" ref="R706" ca="1">INDEX('Lorri 401b'!L:L,MATCH('Retirement Calculator'!A706,'Lorri 401b'!N:N,0),0)</f>
        <v>7921748.2614030922</v>
      </c>
      <c r="S706" s="25">
        <f t="shared" ca="1" si="527"/>
        <v>16485367.567110524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6404.7404596389215</v>
      </c>
      <c r="K707" s="25">
        <f t="shared" si="524"/>
        <v>16520.094745597391</v>
      </c>
      <c r="L707" s="25"/>
      <c r="N707" s="25">
        <f>'Combined Retirement'!$C$18/12</f>
        <v>33932.660666666663</v>
      </c>
      <c r="O707" s="25">
        <f t="shared" si="525"/>
        <v>11007.82546143035</v>
      </c>
      <c r="P707" s="25">
        <f t="shared" si="526"/>
        <v>22924.835205236312</v>
      </c>
      <c r="Q707" s="25">
        <f t="array" aca="1" ref="Q707" ca="1">INDEX('Isaac 401k'!L:L,MATCH('Retirement Calculator'!A707,'Isaac 401k'!N:N,0),0)</f>
        <v>8592869.6259363238</v>
      </c>
      <c r="R707" s="25">
        <f t="array" aca="1" ref="R707" ca="1">INDEX('Lorri 401b'!L:L,MATCH('Retirement Calculator'!A707,'Lorri 401b'!N:N,0),0)</f>
        <v>7938166.6173519008</v>
      </c>
      <c r="S707" s="25">
        <f t="shared" ca="1" si="527"/>
        <v>16531036.243288225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6404.7404596389215</v>
      </c>
      <c r="K708" s="25">
        <f t="shared" si="524"/>
        <v>16520.094745597391</v>
      </c>
      <c r="L708" s="25"/>
      <c r="N708" s="25">
        <f>'Combined Retirement'!$C$18/12</f>
        <v>33932.660666666663</v>
      </c>
      <c r="O708" s="25">
        <f t="shared" si="525"/>
        <v>11007.82546143035</v>
      </c>
      <c r="P708" s="25">
        <f t="shared" si="526"/>
        <v>22924.835205236312</v>
      </c>
      <c r="Q708" s="25">
        <f t="array" aca="1" ref="Q708" ca="1">INDEX('Isaac 401k'!L:L,MATCH('Retirement Calculator'!A708,'Isaac 401k'!N:N,0),0)</f>
        <v>8622241.8224995043</v>
      </c>
      <c r="R708" s="25">
        <f t="array" aca="1" ref="R708" ca="1">INDEX('Lorri 401b'!L:L,MATCH('Retirement Calculator'!A708,'Lorri 401b'!N:N,0),0)</f>
        <v>7954653.3831171626</v>
      </c>
      <c r="S708" s="25">
        <f t="shared" ca="1" si="527"/>
        <v>16576895.205616668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6404.7404596389215</v>
      </c>
      <c r="K709" s="25">
        <f t="shared" si="524"/>
        <v>16520.094745597391</v>
      </c>
      <c r="L709" s="25"/>
      <c r="N709" s="25">
        <f>'Combined Retirement'!$C$18/12</f>
        <v>33932.660666666663</v>
      </c>
      <c r="O709" s="25">
        <f t="shared" si="525"/>
        <v>11007.82546143035</v>
      </c>
      <c r="P709" s="25">
        <f t="shared" si="526"/>
        <v>22924.835205236312</v>
      </c>
      <c r="Q709" s="25">
        <f t="array" aca="1" ref="Q709" ca="1">INDEX('Isaac 401k'!L:L,MATCH('Retirement Calculator'!A709,'Isaac 401k'!N:N,0),0)</f>
        <v>8651736.4032150302</v>
      </c>
      <c r="R709" s="25">
        <f t="array" aca="1" ref="R709" ca="1">INDEX('Lorri 401b'!L:L,MATCH('Retirement Calculator'!A709,'Lorri 401b'!N:N,0),0)</f>
        <v>7971208.8437397797</v>
      </c>
      <c r="S709" s="25">
        <f t="shared" ca="1" si="527"/>
        <v>16622945.24695481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6404.7404596389215</v>
      </c>
      <c r="K710" s="25">
        <f t="shared" si="524"/>
        <v>16520.094745597391</v>
      </c>
      <c r="L710" s="25"/>
      <c r="N710" s="25">
        <f>'Combined Retirement'!$C$18/12</f>
        <v>33932.660666666663</v>
      </c>
      <c r="O710" s="25">
        <f t="shared" si="525"/>
        <v>11007.82546143035</v>
      </c>
      <c r="P710" s="25">
        <f t="shared" si="526"/>
        <v>22924.835205236312</v>
      </c>
      <c r="Q710" s="25">
        <f t="array" aca="1" ref="Q710" ca="1">INDEX('Isaac 401k'!L:L,MATCH('Retirement Calculator'!A710,'Isaac 401k'!N:N,0),0)</f>
        <v>8681353.8780168723</v>
      </c>
      <c r="R710" s="25">
        <f t="array" aca="1" ref="R710" ca="1">INDEX('Lorri 401b'!L:L,MATCH('Retirement Calculator'!A710,'Lorri 401b'!N:N,0),0)</f>
        <v>7987833.2854483239</v>
      </c>
      <c r="S710" s="25">
        <f t="shared" ca="1" si="527"/>
        <v>16669187.163465196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6404.7404596389215</v>
      </c>
      <c r="K711" s="25">
        <f t="shared" si="524"/>
        <v>16520.094745597391</v>
      </c>
      <c r="L711" s="25"/>
      <c r="N711" s="25">
        <f>'Combined Retirement'!$C$18/12</f>
        <v>33932.660666666663</v>
      </c>
      <c r="O711" s="25">
        <f t="shared" si="525"/>
        <v>11007.82546143035</v>
      </c>
      <c r="P711" s="25">
        <f t="shared" si="526"/>
        <v>22924.835205236312</v>
      </c>
      <c r="Q711" s="25">
        <f t="array" aca="1" ref="Q711" ca="1">INDEX('Isaac 401k'!L:L,MATCH('Retirement Calculator'!A711,'Isaac 401k'!N:N,0),0)</f>
        <v>8711094.7589637209</v>
      </c>
      <c r="R711" s="25">
        <f t="array" aca="1" ref="R711" ca="1">INDEX('Lorri 401b'!L:L,MATCH('Retirement Calculator'!A711,'Lorri 401b'!N:N,0),0)</f>
        <v>8004526.9956639875</v>
      </c>
      <c r="S711" s="25">
        <f t="shared" ca="1" si="527"/>
        <v>16715621.754627708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6404.7404596389215</v>
      </c>
      <c r="K712" s="25">
        <f t="shared" si="524"/>
        <v>16520.094745597391</v>
      </c>
      <c r="L712" s="25"/>
      <c r="N712" s="25">
        <f>'Combined Retirement'!$C$18/12</f>
        <v>33932.660666666663</v>
      </c>
      <c r="O712" s="25">
        <f t="shared" si="525"/>
        <v>11007.82546143035</v>
      </c>
      <c r="P712" s="25">
        <f t="shared" si="526"/>
        <v>22924.835205236312</v>
      </c>
      <c r="Q712" s="25">
        <f t="array" aca="1" ref="Q712" ca="1">INDEX('Isaac 401k'!L:L,MATCH('Retirement Calculator'!A712,'Isaac 401k'!N:N,0),0)</f>
        <v>8740959.5602478478</v>
      </c>
      <c r="R712" s="25">
        <f t="array" aca="1" ref="R712" ca="1">INDEX('Lorri 401b'!L:L,MATCH('Retirement Calculator'!A712,'Lorri 401b'!N:N,0),0)</f>
        <v>8021290.26300555</v>
      </c>
      <c r="S712" s="25">
        <f t="shared" ca="1" si="527"/>
        <v>16762249.823253397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6404.7404596389215</v>
      </c>
      <c r="K713" s="25">
        <f t="shared" si="524"/>
        <v>16520.094745597391</v>
      </c>
      <c r="L713" s="25"/>
      <c r="N713" s="25">
        <f>'Combined Retirement'!$C$18/12</f>
        <v>33932.660666666663</v>
      </c>
      <c r="O713" s="25">
        <f t="shared" si="525"/>
        <v>11007.82546143035</v>
      </c>
      <c r="P713" s="25">
        <f t="shared" si="526"/>
        <v>22924.835205236312</v>
      </c>
      <c r="Q713" s="25">
        <f t="array" aca="1" ref="Q713" ca="1">INDEX('Isaac 401k'!L:L,MATCH('Retirement Calculator'!A713,'Isaac 401k'!N:N,0),0)</f>
        <v>8770948.7982039917</v>
      </c>
      <c r="R713" s="25">
        <f t="array" aca="1" ref="R713" ca="1">INDEX('Lorri 401b'!L:L,MATCH('Retirement Calculator'!A713,'Lorri 401b'!N:N,0),0)</f>
        <v>8038123.377294369</v>
      </c>
      <c r="S713" s="25">
        <f t="shared" ca="1" si="527"/>
        <v>16809072.175498359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6404.7404596389215</v>
      </c>
      <c r="K714" s="25">
        <f t="shared" si="524"/>
        <v>16520.094745597391</v>
      </c>
      <c r="L714" s="25"/>
      <c r="N714" s="25">
        <f>'Combined Retirement'!$C$18/12</f>
        <v>33932.660666666663</v>
      </c>
      <c r="O714" s="25">
        <f t="shared" si="525"/>
        <v>11007.82546143035</v>
      </c>
      <c r="P714" s="25">
        <f t="shared" si="526"/>
        <v>22924.835205236312</v>
      </c>
      <c r="Q714" s="25">
        <f t="array" aca="1" ref="Q714" ca="1">INDEX('Isaac 401k'!L:L,MATCH('Retirement Calculator'!A714,'Isaac 401k'!N:N,0),0)</f>
        <v>8801062.9913182873</v>
      </c>
      <c r="R714" s="25">
        <f t="array" aca="1" ref="R714" ca="1">INDEX('Lorri 401b'!L:L,MATCH('Retirement Calculator'!A714,'Lorri 401b'!N:N,0),0)</f>
        <v>8055026.6295593912</v>
      </c>
      <c r="S714" s="25">
        <f t="shared" ca="1" si="527"/>
        <v>16856089.620877679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6404.7404596389215</v>
      </c>
      <c r="K715" s="25">
        <f t="shared" si="524"/>
        <v>16520.094745597391</v>
      </c>
      <c r="L715" s="25"/>
      <c r="N715" s="25">
        <f>'Combined Retirement'!$C$18/12</f>
        <v>33932.660666666663</v>
      </c>
      <c r="O715" s="25">
        <f t="shared" si="525"/>
        <v>11007.82546143035</v>
      </c>
      <c r="P715" s="25">
        <f t="shared" si="526"/>
        <v>22924.835205236312</v>
      </c>
      <c r="Q715" s="25">
        <f t="array" aca="1" ref="Q715" ca="1">INDEX('Isaac 401k'!L:L,MATCH('Retirement Calculator'!A715,'Isaac 401k'!N:N,0),0)</f>
        <v>8831302.6602372248</v>
      </c>
      <c r="R715" s="25">
        <f t="array" aca="1" ref="R715" ca="1">INDEX('Lorri 401b'!L:L,MATCH('Retirement Calculator'!A715,'Lorri 401b'!N:N,0),0)</f>
        <v>8072000.3120421842</v>
      </c>
      <c r="S715" s="25">
        <f t="shared" ca="1" si="527"/>
        <v>16903302.972279407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6404.7404596389215</v>
      </c>
      <c r="K716" s="25">
        <f t="shared" si="524"/>
        <v>16520.094745597391</v>
      </c>
      <c r="L716" s="25"/>
      <c r="N716" s="25">
        <f>'Combined Retirement'!$C$18/12</f>
        <v>33932.660666666663</v>
      </c>
      <c r="O716" s="25">
        <f t="shared" si="525"/>
        <v>11007.82546143035</v>
      </c>
      <c r="P716" s="25">
        <f t="shared" si="526"/>
        <v>22924.835205236312</v>
      </c>
      <c r="Q716" s="25">
        <f t="array" aca="1" ref="Q716" ca="1">INDEX('Isaac 401k'!L:L,MATCH('Retirement Calculator'!A716,'Isaac 401k'!N:N,0),0)</f>
        <v>8861668.3277766593</v>
      </c>
      <c r="R716" s="25">
        <f t="array" aca="1" ref="R716" ca="1">INDEX('Lorri 401b'!L:L,MATCH('Retirement Calculator'!A716,'Lorri 401b'!N:N,0),0)</f>
        <v>8089044.7182019884</v>
      </c>
      <c r="S716" s="25">
        <f t="shared" ca="1" si="527"/>
        <v>16950713.045978647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6404.7404596389215</v>
      </c>
      <c r="K717" s="25">
        <f t="shared" si="524"/>
        <v>16520.094745597391</v>
      </c>
      <c r="L717" s="25"/>
      <c r="N717" s="25">
        <f>'Combined Retirement'!$C$18/12</f>
        <v>33932.660666666663</v>
      </c>
      <c r="O717" s="25">
        <f t="shared" si="525"/>
        <v>11007.82546143035</v>
      </c>
      <c r="P717" s="25">
        <f t="shared" si="526"/>
        <v>22924.835205236312</v>
      </c>
      <c r="Q717" s="25">
        <f t="array" aca="1" ref="Q717" ca="1">INDEX('Isaac 401k'!L:L,MATCH('Retirement Calculator'!A717,'Isaac 401k'!N:N,0),0)</f>
        <v>8892160.5189308412</v>
      </c>
      <c r="R717" s="25">
        <f t="array" aca="1" ref="R717" ca="1">INDEX('Lorri 401b'!L:L,MATCH('Retirement Calculator'!A717,'Lorri 401b'!N:N,0),0)</f>
        <v>8106160.1427207924</v>
      </c>
      <c r="S717" s="25">
        <f t="shared" ca="1" si="527"/>
        <v>16998320.661651634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6404.7404596389215</v>
      </c>
      <c r="K718" s="25">
        <f t="shared" si="524"/>
        <v>16520.094745597391</v>
      </c>
      <c r="L718" s="25"/>
      <c r="N718" s="25">
        <f>'Combined Retirement'!$C$18/12</f>
        <v>33932.660666666663</v>
      </c>
      <c r="O718" s="25">
        <f t="shared" si="525"/>
        <v>11007.82546143035</v>
      </c>
      <c r="P718" s="25">
        <f t="shared" si="526"/>
        <v>22924.835205236312</v>
      </c>
      <c r="Q718" s="25">
        <f t="array" aca="1" ref="Q718" ca="1">INDEX('Isaac 401k'!L:L,MATCH('Retirement Calculator'!A718,'Isaac 401k'!N:N,0),0)</f>
        <v>8922779.7608814985</v>
      </c>
      <c r="R718" s="25">
        <f t="array" aca="1" ref="R718" ca="1">INDEX('Lorri 401b'!L:L,MATCH('Retirement Calculator'!A718,'Lorri 401b'!N:N,0),0)</f>
        <v>8123346.8815084249</v>
      </c>
      <c r="S718" s="25">
        <f t="shared" ca="1" si="527"/>
        <v>17046126.642389923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6404.7404596389215</v>
      </c>
      <c r="K719" s="25">
        <f t="shared" si="524"/>
        <v>16520.094745597391</v>
      </c>
      <c r="L719" s="25"/>
      <c r="N719" s="25">
        <f>'Combined Retirement'!$C$18/12</f>
        <v>33932.660666666663</v>
      </c>
      <c r="O719" s="25">
        <f t="shared" si="525"/>
        <v>11007.82546143035</v>
      </c>
      <c r="P719" s="25">
        <f t="shared" si="526"/>
        <v>22924.835205236312</v>
      </c>
      <c r="Q719" s="25">
        <f t="array" aca="1" ref="Q719" ca="1">INDEX('Isaac 401k'!L:L,MATCH('Retirement Calculator'!A719,'Isaac 401k'!N:N,0),0)</f>
        <v>8953526.5830069501</v>
      </c>
      <c r="R719" s="25">
        <f t="array" aca="1" ref="R719" ca="1">INDEX('Lorri 401b'!L:L,MATCH('Retirement Calculator'!A719,'Lorri 401b'!N:N,0),0)</f>
        <v>8140605.2317076726</v>
      </c>
      <c r="S719" s="25">
        <f t="shared" ca="1" si="527"/>
        <v>17094131.814714622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6404.7404596389215</v>
      </c>
      <c r="K720" s="25">
        <f t="shared" si="524"/>
        <v>16520.094745597391</v>
      </c>
      <c r="L720" s="25"/>
      <c r="N720" s="25">
        <f>'Combined Retirement'!$C$18/12</f>
        <v>33932.660666666663</v>
      </c>
      <c r="O720" s="25">
        <f t="shared" si="525"/>
        <v>11007.82546143035</v>
      </c>
      <c r="P720" s="25">
        <f t="shared" si="526"/>
        <v>22924.835205236312</v>
      </c>
      <c r="Q720" s="25">
        <f t="array" aca="1" ref="Q720" ca="1">INDEX('Isaac 401k'!L:L,MATCH('Retirement Calculator'!A720,'Isaac 401k'!N:N,0),0)</f>
        <v>8984401.5168912578</v>
      </c>
      <c r="R720" s="25">
        <f t="array" aca="1" ref="R720" ca="1">INDEX('Lorri 401b'!L:L,MATCH('Retirement Calculator'!A720,'Lorri 401b'!N:N,0),0)</f>
        <v>8157935.4916994171</v>
      </c>
      <c r="S720" s="25">
        <f t="shared" ca="1" si="527"/>
        <v>17142337.008590676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6404.7404596389215</v>
      </c>
      <c r="K721" s="25">
        <f t="shared" si="524"/>
        <v>16520.094745597391</v>
      </c>
      <c r="L721" s="25"/>
      <c r="N721" s="25">
        <f>'Combined Retirement'!$C$18/12</f>
        <v>33932.660666666663</v>
      </c>
      <c r="O721" s="25">
        <f t="shared" si="525"/>
        <v>11007.82546143035</v>
      </c>
      <c r="P721" s="25">
        <f t="shared" si="526"/>
        <v>22924.835205236312</v>
      </c>
      <c r="Q721" s="25">
        <f t="array" aca="1" ref="Q721" ca="1">INDEX('Isaac 401k'!L:L,MATCH('Retirement Calculator'!A721,'Isaac 401k'!N:N,0),0)</f>
        <v>9015405.0963334162</v>
      </c>
      <c r="R721" s="25">
        <f t="array" aca="1" ref="R721" ca="1">INDEX('Lorri 401b'!L:L,MATCH('Retirement Calculator'!A721,'Lorri 401b'!N:N,0),0)</f>
        <v>8175337.9611077933</v>
      </c>
      <c r="S721" s="25">
        <f t="shared" ca="1" si="527"/>
        <v>17190743.057441209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6404.7404596389215</v>
      </c>
      <c r="K722" s="25">
        <f t="shared" si="524"/>
        <v>16520.094745597391</v>
      </c>
      <c r="L722" s="25"/>
      <c r="N722" s="25">
        <f>'Combined Retirement'!$C$18/12</f>
        <v>33932.660666666663</v>
      </c>
      <c r="O722" s="25">
        <f t="shared" si="525"/>
        <v>11007.82546143035</v>
      </c>
      <c r="P722" s="25">
        <f t="shared" si="526"/>
        <v>22924.835205236312</v>
      </c>
      <c r="Q722" s="25">
        <f t="array" aca="1" ref="Q722" ca="1">INDEX('Isaac 401k'!L:L,MATCH('Retirement Calculator'!A722,'Isaac 401k'!N:N,0),0)</f>
        <v>9046537.8573565837</v>
      </c>
      <c r="R722" s="25">
        <f t="array" aca="1" ref="R722" ca="1">INDEX('Lorri 401b'!L:L,MATCH('Retirement Calculator'!A722,'Lorri 401b'!N:N,0),0)</f>
        <v>8192812.9408053709</v>
      </c>
      <c r="S722" s="25">
        <f t="shared" ca="1" si="527"/>
        <v>17239350.798161954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6404.7404596389215</v>
      </c>
      <c r="K723" s="25">
        <f t="shared" si="524"/>
        <v>16520.094745597391</v>
      </c>
      <c r="L723" s="25"/>
      <c r="N723" s="25">
        <f>'Combined Retirement'!$C$18/12</f>
        <v>33932.660666666663</v>
      </c>
      <c r="O723" s="25">
        <f t="shared" si="525"/>
        <v>11007.82546143035</v>
      </c>
      <c r="P723" s="25">
        <f t="shared" si="526"/>
        <v>22924.835205236312</v>
      </c>
      <c r="Q723" s="25">
        <f t="array" aca="1" ref="Q723" ca="1">INDEX('Isaac 401k'!L:L,MATCH('Retirement Calculator'!A723,'Isaac 401k'!N:N,0),0)</f>
        <v>9077800.3382173479</v>
      </c>
      <c r="R723" s="25">
        <f t="array" aca="1" ref="R723" ca="1">INDEX('Lorri 401b'!L:L,MATCH('Retirement Calculator'!A723,'Lorri 401b'!N:N,0),0)</f>
        <v>8210360.7329183556</v>
      </c>
      <c r="S723" s="25">
        <f t="shared" ca="1" si="527"/>
        <v>17288161.071135703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6404.7404596389215</v>
      </c>
      <c r="K724" s="25">
        <f t="shared" si="524"/>
        <v>16520.094745597391</v>
      </c>
      <c r="L724" s="25"/>
      <c r="N724" s="25">
        <f>'Combined Retirement'!$C$18/12</f>
        <v>33932.660666666663</v>
      </c>
      <c r="O724" s="25">
        <f t="shared" si="525"/>
        <v>11007.82546143035</v>
      </c>
      <c r="P724" s="25">
        <f t="shared" si="526"/>
        <v>22924.835205236312</v>
      </c>
      <c r="Q724" s="25">
        <f t="array" aca="1" ref="Q724" ca="1">INDEX('Isaac 401k'!L:L,MATCH('Retirement Calculator'!A724,'Isaac 401k'!N:N,0),0)</f>
        <v>9109193.0794150326</v>
      </c>
      <c r="R724" s="25">
        <f t="array" aca="1" ref="R724" ca="1">INDEX('Lorri 401b'!L:L,MATCH('Retirement Calculator'!A724,'Lorri 401b'!N:N,0),0)</f>
        <v>8227981.6408318114</v>
      </c>
      <c r="S724" s="25">
        <f t="shared" ca="1" si="527"/>
        <v>17337174.720246844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6404.7404596389215</v>
      </c>
      <c r="K725" s="25">
        <f t="shared" si="524"/>
        <v>16520.094745597391</v>
      </c>
      <c r="L725" s="25"/>
      <c r="N725" s="25">
        <f>'Combined Retirement'!$C$18/12</f>
        <v>33932.660666666663</v>
      </c>
      <c r="O725" s="25">
        <f t="shared" si="525"/>
        <v>11007.82546143035</v>
      </c>
      <c r="P725" s="25">
        <f t="shared" si="526"/>
        <v>22924.835205236312</v>
      </c>
      <c r="Q725" s="25">
        <f t="array" aca="1" ref="Q725" ca="1">INDEX('Isaac 401k'!L:L,MATCH('Retirement Calculator'!A725,'Isaac 401k'!N:N,0),0)</f>
        <v>9140716.6237010397</v>
      </c>
      <c r="R725" s="25">
        <f t="array" aca="1" ref="R725" ca="1">INDEX('Lorri 401b'!L:L,MATCH('Retirement Calculator'!A725,'Lorri 401b'!N:N,0),0)</f>
        <v>8245675.9691949058</v>
      </c>
      <c r="S725" s="25">
        <f t="shared" ca="1" si="527"/>
        <v>17386392.592895947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6404.7404596389215</v>
      </c>
      <c r="K726" s="25">
        <f t="shared" si="524"/>
        <v>16520.094745597391</v>
      </c>
      <c r="L726" s="25"/>
      <c r="N726" s="25">
        <f>'Combined Retirement'!$C$18/12</f>
        <v>33932.660666666663</v>
      </c>
      <c r="O726" s="25">
        <f t="shared" si="525"/>
        <v>11007.82546143035</v>
      </c>
      <c r="P726" s="25">
        <f t="shared" si="526"/>
        <v>22924.835205236312</v>
      </c>
      <c r="Q726" s="25">
        <f t="array" aca="1" ref="Q726" ca="1">INDEX('Isaac 401k'!L:L,MATCH('Retirement Calculator'!A726,'Isaac 401k'!N:N,0),0)</f>
        <v>9172371.5160882398</v>
      </c>
      <c r="R726" s="25">
        <f t="array" aca="1" ref="R726" ca="1">INDEX('Lorri 401b'!L:L,MATCH('Retirement Calculator'!A726,'Lorri 401b'!N:N,0),0)</f>
        <v>8263444.0239261799</v>
      </c>
      <c r="S726" s="25">
        <f t="shared" ca="1" si="527"/>
        <v>17435815.54001442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6404.7404596389215</v>
      </c>
      <c r="K727" s="25">
        <f t="shared" si="524"/>
        <v>16520.094745597391</v>
      </c>
      <c r="L727" s="25"/>
      <c r="N727" s="25">
        <f>'Combined Retirement'!$C$18/12</f>
        <v>33932.660666666663</v>
      </c>
      <c r="O727" s="25">
        <f t="shared" si="525"/>
        <v>11007.82546143035</v>
      </c>
      <c r="P727" s="25">
        <f t="shared" si="526"/>
        <v>22924.835205236312</v>
      </c>
      <c r="Q727" s="25">
        <f t="array" aca="1" ref="Q727" ca="1">INDEX('Isaac 401k'!L:L,MATCH('Retirement Calculator'!A727,'Isaac 401k'!N:N,0),0)</f>
        <v>9204158.3038603868</v>
      </c>
      <c r="R727" s="25">
        <f t="array" aca="1" ref="R727" ca="1">INDEX('Lorri 401b'!L:L,MATCH('Retirement Calculator'!A727,'Lorri 401b'!N:N,0),0)</f>
        <v>8281286.1122188345</v>
      </c>
      <c r="S727" s="25">
        <f t="shared" ca="1" si="527"/>
        <v>17485444.416079223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6404.7404596389215</v>
      </c>
      <c r="K728" s="25">
        <f t="shared" si="524"/>
        <v>16520.094745597391</v>
      </c>
      <c r="L728" s="25"/>
      <c r="N728" s="25">
        <f>'Combined Retirement'!$C$18/12</f>
        <v>33932.660666666663</v>
      </c>
      <c r="O728" s="25">
        <f t="shared" si="525"/>
        <v>11007.82546143035</v>
      </c>
      <c r="P728" s="25">
        <f t="shared" si="526"/>
        <v>22924.835205236312</v>
      </c>
      <c r="Q728" s="25">
        <f t="array" aca="1" ref="Q728" ca="1">INDEX('Isaac 401k'!L:L,MATCH('Retirement Calculator'!A728,'Isaac 401k'!N:N,0),0)</f>
        <v>9236077.5365815833</v>
      </c>
      <c r="R728" s="25">
        <f t="array" aca="1" ref="R728" ca="1">INDEX('Lorri 401b'!L:L,MATCH('Retirement Calculator'!A728,'Lorri 401b'!N:N,0),0)</f>
        <v>8299202.5425460422</v>
      </c>
      <c r="S728" s="25">
        <f t="shared" ca="1" si="527"/>
        <v>17535280.079127625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6404.7404596389215</v>
      </c>
      <c r="K729" s="25">
        <f t="shared" si="524"/>
        <v>16520.094745597391</v>
      </c>
      <c r="L729" s="25"/>
      <c r="N729" s="25">
        <f>'Combined Retirement'!$C$18/12</f>
        <v>33932.660666666663</v>
      </c>
      <c r="O729" s="25">
        <f t="shared" si="525"/>
        <v>11007.82546143035</v>
      </c>
      <c r="P729" s="25">
        <f t="shared" si="526"/>
        <v>22924.835205236312</v>
      </c>
      <c r="Q729" s="25">
        <f t="array" aca="1" ref="Q729" ca="1">INDEX('Isaac 401k'!L:L,MATCH('Retirement Calculator'!A729,'Isaac 401k'!N:N,0),0)</f>
        <v>9268129.766105786</v>
      </c>
      <c r="R729" s="25">
        <f t="array" aca="1" ref="R729" ca="1">INDEX('Lorri 401b'!L:L,MATCH('Retirement Calculator'!A729,'Lorri 401b'!N:N,0),0)</f>
        <v>8317193.6246662792</v>
      </c>
      <c r="S729" s="25">
        <f t="shared" ca="1" si="527"/>
        <v>17585323.390772067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6404.7404596389215</v>
      </c>
      <c r="K730" s="25">
        <f t="shared" si="524"/>
        <v>16520.094745597391</v>
      </c>
      <c r="L730" s="25"/>
      <c r="N730" s="25">
        <f>'Combined Retirement'!$C$18/12</f>
        <v>33932.660666666663</v>
      </c>
      <c r="O730" s="25">
        <f t="shared" si="525"/>
        <v>11007.82546143035</v>
      </c>
      <c r="P730" s="25">
        <f t="shared" si="526"/>
        <v>22924.835205236312</v>
      </c>
      <c r="Q730" s="25">
        <f t="array" aca="1" ref="Q730" ca="1">INDEX('Isaac 401k'!L:L,MATCH('Retirement Calculator'!A730,'Isaac 401k'!N:N,0),0)</f>
        <v>9300315.5465863384</v>
      </c>
      <c r="R730" s="25">
        <f t="array" aca="1" ref="R730" ca="1">INDEX('Lorri 401b'!L:L,MATCH('Retirement Calculator'!A730,'Lorri 401b'!N:N,0),0)</f>
        <v>8335259.6696286844</v>
      </c>
      <c r="S730" s="25">
        <f t="shared" ca="1" si="527"/>
        <v>17635575.216215022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6404.7404596389215</v>
      </c>
      <c r="K731" s="25">
        <f t="shared" si="524"/>
        <v>16520.094745597391</v>
      </c>
      <c r="L731" s="25"/>
      <c r="N731" s="25">
        <f>'Combined Retirement'!$C$18/12</f>
        <v>33932.660666666663</v>
      </c>
      <c r="O731" s="25">
        <f t="shared" si="525"/>
        <v>11007.82546143035</v>
      </c>
      <c r="P731" s="25">
        <f t="shared" si="526"/>
        <v>22924.835205236312</v>
      </c>
      <c r="Q731" s="25">
        <f t="array" aca="1" ref="Q731" ca="1">INDEX('Isaac 401k'!L:L,MATCH('Retirement Calculator'!A731,'Isaac 401k'!N:N,0),0)</f>
        <v>9332635.4344855603</v>
      </c>
      <c r="R731" s="25">
        <f t="array" aca="1" ref="R731" ca="1">INDEX('Lorri 401b'!L:L,MATCH('Retirement Calculator'!A731,'Lorri 401b'!N:N,0),0)</f>
        <v>8353400.989778433</v>
      </c>
      <c r="S731" s="25">
        <f t="shared" ca="1" si="527"/>
        <v>17686036.424263991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6404.7404596389215</v>
      </c>
      <c r="K732" s="25">
        <f t="shared" si="524"/>
        <v>16520.094745597391</v>
      </c>
      <c r="L732" s="25"/>
      <c r="N732" s="25">
        <f>'Combined Retirement'!$C$18/12</f>
        <v>33932.660666666663</v>
      </c>
      <c r="O732" s="25">
        <f t="shared" si="525"/>
        <v>11007.82546143035</v>
      </c>
      <c r="P732" s="25">
        <f t="shared" si="526"/>
        <v>22924.835205236312</v>
      </c>
      <c r="Q732" s="25">
        <f t="array" aca="1" ref="Q732" ca="1">INDEX('Isaac 401k'!L:L,MATCH('Retirement Calculator'!A732,'Isaac 401k'!N:N,0),0)</f>
        <v>9365089.988584362</v>
      </c>
      <c r="R732" s="25">
        <f t="array" aca="1" ref="R732" ca="1">INDEX('Lorri 401b'!L:L,MATCH('Retirement Calculator'!A732,'Lorri 401b'!N:N,0),0)</f>
        <v>8371617.8987621386</v>
      </c>
      <c r="S732" s="25">
        <f t="shared" ca="1" si="527"/>
        <v>17736707.887346499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6404.7404596389215</v>
      </c>
      <c r="K733" s="25">
        <f t="shared" si="524"/>
        <v>16520.094745597391</v>
      </c>
      <c r="L733" s="25"/>
      <c r="N733" s="25">
        <f>'Combined Retirement'!$C$18/12</f>
        <v>33932.660666666663</v>
      </c>
      <c r="O733" s="25">
        <f t="shared" si="525"/>
        <v>11007.82546143035</v>
      </c>
      <c r="P733" s="25">
        <f t="shared" si="526"/>
        <v>22924.835205236312</v>
      </c>
      <c r="Q733" s="25">
        <f t="array" aca="1" ref="Q733" ca="1">INDEX('Isaac 401k'!L:L,MATCH('Retirement Calculator'!A733,'Isaac 401k'!N:N,0),0)</f>
        <v>9397679.7699919082</v>
      </c>
      <c r="R733" s="25">
        <f t="array" aca="1" ref="R733" ca="1">INDEX('Lorri 401b'!L:L,MATCH('Retirement Calculator'!A733,'Lorri 401b'!N:N,0),0)</f>
        <v>8389910.7115332764</v>
      </c>
      <c r="S733" s="25">
        <f t="shared" ca="1" si="527"/>
        <v>17787590.481525183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6404.7404596389215</v>
      </c>
      <c r="K734" s="25">
        <f t="shared" si="524"/>
        <v>16520.094745597391</v>
      </c>
      <c r="L734" s="25"/>
      <c r="N734" s="25">
        <f>'Combined Retirement'!$C$18/12</f>
        <v>33932.660666666663</v>
      </c>
      <c r="O734" s="25">
        <f t="shared" si="525"/>
        <v>11007.82546143035</v>
      </c>
      <c r="P734" s="25">
        <f t="shared" si="526"/>
        <v>22924.835205236312</v>
      </c>
      <c r="Q734" s="25">
        <f t="array" aca="1" ref="Q734" ca="1">INDEX('Isaac 401k'!L:L,MATCH('Retirement Calculator'!A734,'Isaac 401k'!N:N,0),0)</f>
        <v>9430405.3421553206</v>
      </c>
      <c r="R734" s="25">
        <f t="array" aca="1" ref="R734" ca="1">INDEX('Lorri 401b'!L:L,MATCH('Retirement Calculator'!A734,'Lorri 401b'!N:N,0),0)</f>
        <v>8408279.7443576269</v>
      </c>
      <c r="S734" s="25">
        <f t="shared" ca="1" si="527"/>
        <v>17838685.086512946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6404.7404596389215</v>
      </c>
      <c r="K735" s="25">
        <f t="shared" si="524"/>
        <v>16520.094745597391</v>
      </c>
      <c r="L735" s="25"/>
      <c r="N735" s="25">
        <f>'Combined Retirement'!$C$18/12</f>
        <v>33932.660666666663</v>
      </c>
      <c r="O735" s="25">
        <f t="shared" si="525"/>
        <v>11007.82546143035</v>
      </c>
      <c r="P735" s="25">
        <f t="shared" si="526"/>
        <v>22924.835205236312</v>
      </c>
      <c r="Q735" s="25">
        <f t="array" aca="1" ref="Q735" ca="1">INDEX('Isaac 401k'!L:L,MATCH('Retirement Calculator'!A735,'Isaac 401k'!N:N,0),0)</f>
        <v>9463267.2708694134</v>
      </c>
      <c r="R735" s="25">
        <f t="array" aca="1" ref="R735" ca="1">INDEX('Lorri 401b'!L:L,MATCH('Retirement Calculator'!A735,'Lorri 401b'!N:N,0),0)</f>
        <v>8426725.3148187473</v>
      </c>
      <c r="S735" s="25">
        <f t="shared" ca="1" si="527"/>
        <v>17889992.585688159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6404.7404596389215</v>
      </c>
      <c r="K736" s="25">
        <f t="shared" si="524"/>
        <v>16520.094745597391</v>
      </c>
      <c r="L736" s="25"/>
      <c r="N736" s="25">
        <f>'Combined Retirement'!$C$18/12</f>
        <v>33932.660666666663</v>
      </c>
      <c r="O736" s="25">
        <f t="shared" si="525"/>
        <v>11007.82546143035</v>
      </c>
      <c r="P736" s="25">
        <f t="shared" si="526"/>
        <v>22924.835205236312</v>
      </c>
      <c r="Q736" s="25">
        <f t="array" aca="1" ref="Q736" ca="1">INDEX('Isaac 401k'!L:L,MATCH('Retirement Calculator'!A736,'Isaac 401k'!N:N,0),0)</f>
        <v>9496266.1242864821</v>
      </c>
      <c r="R736" s="25">
        <f t="array" aca="1" ref="R736" ca="1">INDEX('Lorri 401b'!L:L,MATCH('Retirement Calculator'!A736,'Lorri 401b'!N:N,0),0)</f>
        <v>8445247.7418234553</v>
      </c>
      <c r="S736" s="25">
        <f t="shared" ca="1" si="527"/>
        <v>17941513.866109937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6404.7404596389215</v>
      </c>
      <c r="K737" s="25">
        <f t="shared" si="524"/>
        <v>16520.094745597391</v>
      </c>
      <c r="L737" s="25"/>
      <c r="N737" s="25">
        <f>'Combined Retirement'!$C$18/12</f>
        <v>33932.660666666663</v>
      </c>
      <c r="O737" s="25">
        <f t="shared" si="525"/>
        <v>11007.82546143035</v>
      </c>
      <c r="P737" s="25">
        <f t="shared" si="526"/>
        <v>22924.835205236312</v>
      </c>
      <c r="Q737" s="25">
        <f t="array" aca="1" ref="Q737" ca="1">INDEX('Isaac 401k'!L:L,MATCH('Retirement Calculator'!A737,'Isaac 401k'!N:N,0),0)</f>
        <v>9529402.4729261212</v>
      </c>
      <c r="R737" s="25">
        <f t="array" aca="1" ref="R737" ca="1">INDEX('Lorri 401b'!L:L,MATCH('Retirement Calculator'!A737,'Lorri 401b'!N:N,0),0)</f>
        <v>8463847.3456073496</v>
      </c>
      <c r="S737" s="25">
        <f t="shared" ca="1" si="527"/>
        <v>17993249.818533473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6404.7404596389215</v>
      </c>
      <c r="K738" s="25">
        <f t="shared" si="524"/>
        <v>16520.094745597391</v>
      </c>
      <c r="L738" s="25"/>
      <c r="N738" s="25">
        <f>'Combined Retirement'!$C$18/12</f>
        <v>33932.660666666663</v>
      </c>
      <c r="O738" s="25">
        <f t="shared" si="525"/>
        <v>11007.82546143035</v>
      </c>
      <c r="P738" s="25">
        <f t="shared" si="526"/>
        <v>22924.835205236312</v>
      </c>
      <c r="Q738" s="25">
        <f t="array" aca="1" ref="Q738" ca="1">INDEX('Isaac 401k'!L:L,MATCH('Retirement Calculator'!A738,'Isaac 401k'!N:N,0),0)</f>
        <v>9562676.8896850925</v>
      </c>
      <c r="R738" s="25">
        <f t="array" aca="1" ref="R738" ca="1">INDEX('Lorri 401b'!L:L,MATCH('Retirement Calculator'!A738,'Lorri 401b'!N:N,0),0)</f>
        <v>8482524.4477403443</v>
      </c>
      <c r="S738" s="25">
        <f t="shared" ca="1" si="527"/>
        <v>18045201.337425437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6404.7404596389215</v>
      </c>
      <c r="K739" s="25">
        <f t="shared" si="524"/>
        <v>16520.094745597391</v>
      </c>
      <c r="L739" s="25"/>
      <c r="N739" s="25">
        <f>'Combined Retirement'!$C$18/12</f>
        <v>33932.660666666663</v>
      </c>
      <c r="O739" s="25">
        <f t="shared" si="525"/>
        <v>11007.82546143035</v>
      </c>
      <c r="P739" s="25">
        <f t="shared" si="526"/>
        <v>22924.835205236312</v>
      </c>
      <c r="Q739" s="25">
        <f t="array" aca="1" ref="Q739" ca="1">INDEX('Isaac 401k'!L:L,MATCH('Retirement Calculator'!A739,'Isaac 401k'!N:N,0),0)</f>
        <v>9596089.9498472251</v>
      </c>
      <c r="R739" s="25">
        <f t="array" aca="1" ref="R739" ca="1">INDEX('Lorri 401b'!L:L,MATCH('Retirement Calculator'!A739,'Lorri 401b'!N:N,0),0)</f>
        <v>8501279.3711322248</v>
      </c>
      <c r="S739" s="25">
        <f t="shared" ca="1" si="527"/>
        <v>18097369.32097945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6404.7404596389215</v>
      </c>
      <c r="K740" s="25">
        <f t="shared" si="524"/>
        <v>16520.094745597391</v>
      </c>
      <c r="L740" s="25"/>
      <c r="N740" s="25">
        <f>'Combined Retirement'!$C$18/12</f>
        <v>33932.660666666663</v>
      </c>
      <c r="O740" s="25">
        <f t="shared" si="525"/>
        <v>11007.82546143035</v>
      </c>
      <c r="P740" s="25">
        <f t="shared" si="526"/>
        <v>22924.835205236312</v>
      </c>
      <c r="Q740" s="25">
        <f t="array" aca="1" ref="Q740" ca="1">INDEX('Isaac 401k'!L:L,MATCH('Retirement Calculator'!A740,'Isaac 401k'!N:N,0),0)</f>
        <v>9629642.2310933676</v>
      </c>
      <c r="R740" s="25">
        <f t="array" aca="1" ref="R740" ca="1">INDEX('Lorri 401b'!L:L,MATCH('Retirement Calculator'!A740,'Lorri 401b'!N:N,0),0)</f>
        <v>8520112.4400382396</v>
      </c>
      <c r="S740" s="25">
        <f t="shared" ca="1" si="527"/>
        <v>18149754.671131607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6404.7404596389215</v>
      </c>
      <c r="K741" s="25">
        <f t="shared" si="524"/>
        <v>16520.094745597391</v>
      </c>
      <c r="L741" s="25"/>
      <c r="N741" s="25">
        <f>'Combined Retirement'!$C$18/12</f>
        <v>33932.660666666663</v>
      </c>
      <c r="O741" s="25">
        <f t="shared" si="525"/>
        <v>11007.82546143035</v>
      </c>
      <c r="P741" s="25">
        <f t="shared" si="526"/>
        <v>22924.835205236312</v>
      </c>
      <c r="Q741" s="25">
        <f t="array" aca="1" ref="Q741" ca="1">INDEX('Isaac 401k'!L:L,MATCH('Retirement Calculator'!A741,'Isaac 401k'!N:N,0),0)</f>
        <v>9663334.3135113679</v>
      </c>
      <c r="R741" s="25">
        <f t="array" aca="1" ref="R741" ca="1">INDEX('Lorri 401b'!L:L,MATCH('Retirement Calculator'!A741,'Lorri 401b'!N:N,0),0)</f>
        <v>8539023.9800646957</v>
      </c>
      <c r="S741" s="25">
        <f t="shared" ca="1" si="527"/>
        <v>18202358.293576062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6404.7404596389215</v>
      </c>
      <c r="K742" s="25">
        <f t="shared" si="524"/>
        <v>16520.094745597391</v>
      </c>
      <c r="L742" s="25"/>
      <c r="N742" s="25">
        <f>'Combined Retirement'!$C$18/12</f>
        <v>33932.660666666663</v>
      </c>
      <c r="O742" s="25">
        <f t="shared" si="525"/>
        <v>11007.82546143035</v>
      </c>
      <c r="P742" s="25">
        <f t="shared" si="526"/>
        <v>22924.835205236312</v>
      </c>
      <c r="Q742" s="25">
        <f t="array" aca="1" ref="Q742" ca="1">INDEX('Isaac 401k'!L:L,MATCH('Retirement Calculator'!A742,'Isaac 401k'!N:N,0),0)</f>
        <v>9697166.7796061113</v>
      </c>
      <c r="R742" s="25">
        <f t="array" aca="1" ref="R742" ca="1">INDEX('Lorri 401b'!L:L,MATCH('Retirement Calculator'!A742,'Lorri 401b'!N:N,0),0)</f>
        <v>8558014.318174595</v>
      </c>
      <c r="S742" s="25">
        <f t="shared" ca="1" si="527"/>
        <v>18255181.097780704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6404.7404596389215</v>
      </c>
      <c r="K743" s="25">
        <f t="shared" si="524"/>
        <v>16520.094745597391</v>
      </c>
      <c r="L743" s="25"/>
      <c r="N743" s="25">
        <f>'Combined Retirement'!$C$18/12</f>
        <v>33932.660666666663</v>
      </c>
      <c r="O743" s="25">
        <f t="shared" si="525"/>
        <v>11007.82546143035</v>
      </c>
      <c r="P743" s="25">
        <f t="shared" si="526"/>
        <v>22924.835205236312</v>
      </c>
      <c r="Q743" s="25">
        <f t="array" aca="1" ref="Q743" ca="1">INDEX('Isaac 401k'!L:L,MATCH('Retirement Calculator'!A743,'Isaac 401k'!N:N,0),0)</f>
        <v>9731140.2143095825</v>
      </c>
      <c r="R743" s="25">
        <f t="array" aca="1" ref="R743" ca="1">INDEX('Lorri 401b'!L:L,MATCH('Retirement Calculator'!A743,'Lorri 401b'!N:N,0),0)</f>
        <v>8577083.7826932855</v>
      </c>
      <c r="S743" s="25">
        <f t="shared" ca="1" si="527"/>
        <v>18308223.99700287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6404.7404596389215</v>
      </c>
      <c r="K744" s="25">
        <f t="shared" si="524"/>
        <v>16520.094745597391</v>
      </c>
      <c r="L744" s="25"/>
      <c r="N744" s="25">
        <f>'Combined Retirement'!$C$18/12</f>
        <v>33932.660666666663</v>
      </c>
      <c r="O744" s="25">
        <f t="shared" si="525"/>
        <v>11007.82546143035</v>
      </c>
      <c r="P744" s="25">
        <f t="shared" si="526"/>
        <v>22924.835205236312</v>
      </c>
      <c r="Q744" s="25">
        <f t="array" aca="1" ref="Q744" ca="1">INDEX('Isaac 401k'!L:L,MATCH('Retirement Calculator'!A744,'Isaac 401k'!N:N,0),0)</f>
        <v>9765255.2049909849</v>
      </c>
      <c r="R744" s="25">
        <f t="array" aca="1" ref="R744" ca="1">INDEX('Lorri 401b'!L:L,MATCH('Retirement Calculator'!A744,'Lorri 401b'!N:N,0),0)</f>
        <v>8596232.7033141367</v>
      </c>
      <c r="S744" s="25">
        <f t="shared" ca="1" si="527"/>
        <v>18361487.908305123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6404.7404596389215</v>
      </c>
      <c r="K745" s="25">
        <f t="shared" si="524"/>
        <v>16520.094745597391</v>
      </c>
      <c r="L745" s="25"/>
      <c r="N745" s="25">
        <f>'Combined Retirement'!$C$18/12</f>
        <v>33932.660666666663</v>
      </c>
      <c r="O745" s="25">
        <f t="shared" si="525"/>
        <v>11007.82546143035</v>
      </c>
      <c r="P745" s="25">
        <f t="shared" si="526"/>
        <v>22924.835205236312</v>
      </c>
      <c r="Q745" s="25">
        <f t="array" aca="1" ref="Q745" ca="1">INDEX('Isaac 401k'!L:L,MATCH('Retirement Calculator'!A745,'Isaac 401k'!N:N,0),0)</f>
        <v>9799512.3414668925</v>
      </c>
      <c r="R745" s="25">
        <f t="array" aca="1" ref="R745" ca="1">INDEX('Lorri 401b'!L:L,MATCH('Retirement Calculator'!A745,'Lorri 401b'!N:N,0),0)</f>
        <v>8615461.4111042414</v>
      </c>
      <c r="S745" s="25">
        <f t="shared" ca="1" si="527"/>
        <v>18414973.752571136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6404.7404596389215</v>
      </c>
      <c r="K746" s="25">
        <f t="shared" si="524"/>
        <v>16520.094745597391</v>
      </c>
      <c r="L746" s="25"/>
      <c r="N746" s="25">
        <f>'Combined Retirement'!$C$18/12</f>
        <v>33932.660666666663</v>
      </c>
      <c r="O746" s="25">
        <f t="shared" si="525"/>
        <v>11007.82546143035</v>
      </c>
      <c r="P746" s="25">
        <f t="shared" si="526"/>
        <v>22924.835205236312</v>
      </c>
      <c r="Q746" s="25">
        <f t="array" aca="1" ref="Q746" ca="1">INDEX('Isaac 401k'!L:L,MATCH('Retirement Calculator'!A746,'Isaac 401k'!N:N,0),0)</f>
        <v>9833912.2160114497</v>
      </c>
      <c r="R746" s="25">
        <f t="array" aca="1" ref="R746" ca="1">INDEX('Lorri 401b'!L:L,MATCH('Retirement Calculator'!A746,'Lorri 401b'!N:N,0),0)</f>
        <v>8634770.2385101393</v>
      </c>
      <c r="S746" s="25">
        <f t="shared" ca="1" si="527"/>
        <v>18468682.454521589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6404.7404596389215</v>
      </c>
      <c r="K747" s="25">
        <f t="shared" si="524"/>
        <v>16520.094745597391</v>
      </c>
      <c r="L747" s="25"/>
      <c r="N747" s="25">
        <f>'Combined Retirement'!$C$18/12</f>
        <v>33932.660666666663</v>
      </c>
      <c r="O747" s="25">
        <f t="shared" si="525"/>
        <v>11007.82546143035</v>
      </c>
      <c r="P747" s="25">
        <f t="shared" si="526"/>
        <v>22924.835205236312</v>
      </c>
      <c r="Q747" s="25">
        <f t="array" aca="1" ref="Q747" ca="1">INDEX('Isaac 401k'!L:L,MATCH('Retirement Calculator'!A747,'Isaac 401k'!N:N,0),0)</f>
        <v>9868455.42336661</v>
      </c>
      <c r="R747" s="25">
        <f t="array" aca="1" ref="R747" ca="1">INDEX('Lorri 401b'!L:L,MATCH('Retirement Calculator'!A747,'Lorri 401b'!N:N,0),0)</f>
        <v>8654159.5193635616</v>
      </c>
      <c r="S747" s="25">
        <f t="shared" ca="1" si="527"/>
        <v>18522614.942730173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6404.7404596389215</v>
      </c>
      <c r="K748" s="25">
        <f t="shared" si="524"/>
        <v>16520.094745597391</v>
      </c>
      <c r="L748" s="25"/>
      <c r="N748" s="25">
        <f>'Combined Retirement'!$C$18/12</f>
        <v>33932.660666666663</v>
      </c>
      <c r="O748" s="25">
        <f t="shared" si="525"/>
        <v>11007.82546143035</v>
      </c>
      <c r="P748" s="25">
        <f t="shared" si="526"/>
        <v>22924.835205236312</v>
      </c>
      <c r="Q748" s="25">
        <f t="array" aca="1" ref="Q748" ca="1">INDEX('Isaac 401k'!L:L,MATCH('Retirement Calculator'!A748,'Isaac 401k'!N:N,0),0)</f>
        <v>9903142.560752416</v>
      </c>
      <c r="R748" s="25">
        <f t="array" aca="1" ref="R748" ca="1">INDEX('Lorri 401b'!L:L,MATCH('Retirement Calculator'!A748,'Lorri 401b'!N:N,0),0)</f>
        <v>8673629.5888872072</v>
      </c>
      <c r="S748" s="25">
        <f t="shared" ca="1" si="527"/>
        <v>18576772.149639621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6404.7404596389215</v>
      </c>
      <c r="K749" s="25">
        <f t="shared" si="524"/>
        <v>16520.094745597391</v>
      </c>
      <c r="L749" s="25"/>
      <c r="N749" s="25">
        <f>'Combined Retirement'!$C$18/12</f>
        <v>33932.660666666663</v>
      </c>
      <c r="O749" s="25">
        <f t="shared" si="525"/>
        <v>11007.82546143035</v>
      </c>
      <c r="P749" s="25">
        <f t="shared" si="526"/>
        <v>22924.835205236312</v>
      </c>
      <c r="Q749" s="25">
        <f t="array" aca="1" ref="Q749" ca="1">INDEX('Isaac 401k'!L:L,MATCH('Retirement Calculator'!A749,'Isaac 401k'!N:N,0),0)</f>
        <v>9937974.22787733</v>
      </c>
      <c r="R749" s="25">
        <f t="array" aca="1" ref="R749" ca="1">INDEX('Lorri 401b'!L:L,MATCH('Retirement Calculator'!A749,'Lorri 401b'!N:N,0),0)</f>
        <v>8693180.7837005332</v>
      </c>
      <c r="S749" s="25">
        <f t="shared" ca="1" si="527"/>
        <v>18631155.011577863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6404.7404596389215</v>
      </c>
      <c r="K750" s="25">
        <f t="shared" si="524"/>
        <v>16520.094745597391</v>
      </c>
      <c r="L750" s="25"/>
      <c r="N750" s="25">
        <f>'Combined Retirement'!$C$18/12</f>
        <v>33932.660666666663</v>
      </c>
      <c r="O750" s="25">
        <f t="shared" si="525"/>
        <v>11007.82546143035</v>
      </c>
      <c r="P750" s="25">
        <f t="shared" si="526"/>
        <v>22924.835205236312</v>
      </c>
      <c r="Q750" s="25">
        <f t="array" aca="1" ref="Q750" ca="1">INDEX('Isaac 401k'!L:L,MATCH('Retirement Calculator'!A750,'Isaac 401k'!N:N,0),0)</f>
        <v>9972951.0269485973</v>
      </c>
      <c r="R750" s="25">
        <f t="array" aca="1" ref="R750" ca="1">INDEX('Lorri 401b'!L:L,MATCH('Retirement Calculator'!A750,'Lorri 401b'!N:N,0),0)</f>
        <v>8712813.4418255817</v>
      </c>
      <c r="S750" s="25">
        <f t="shared" ca="1" si="527"/>
        <v>18685764.468774177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6404.7404596389215</v>
      </c>
      <c r="K751" s="25">
        <f t="shared" si="524"/>
        <v>16520.094745597391</v>
      </c>
      <c r="L751" s="25"/>
      <c r="N751" s="25">
        <f>'Combined Retirement'!$C$18/12</f>
        <v>33932.660666666663</v>
      </c>
      <c r="O751" s="25">
        <f t="shared" si="525"/>
        <v>11007.82546143035</v>
      </c>
      <c r="P751" s="25">
        <f t="shared" si="526"/>
        <v>22924.835205236312</v>
      </c>
      <c r="Q751" s="25">
        <f t="array" aca="1" ref="Q751" ca="1">INDEX('Isaac 401k'!L:L,MATCH('Retirement Calculator'!A751,'Isaac 401k'!N:N,0),0)</f>
        <v>10008073.562682662</v>
      </c>
      <c r="R751" s="25">
        <f t="array" aca="1" ref="R751" ca="1">INDEX('Lorri 401b'!L:L,MATCH('Retirement Calculator'!A751,'Lorri 401b'!N:N,0),0)</f>
        <v>8732527.902692819</v>
      </c>
      <c r="S751" s="25">
        <f t="shared" ca="1" si="527"/>
        <v>18740601.465375483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6404.7404596389215</v>
      </c>
      <c r="K752" s="25">
        <f t="shared" si="524"/>
        <v>16520.094745597391</v>
      </c>
      <c r="L752" s="25"/>
      <c r="N752" s="25">
        <f>'Combined Retirement'!$C$18/12</f>
        <v>33932.660666666663</v>
      </c>
      <c r="O752" s="25">
        <f t="shared" si="525"/>
        <v>11007.82546143035</v>
      </c>
      <c r="P752" s="25">
        <f t="shared" si="526"/>
        <v>22924.835205236312</v>
      </c>
      <c r="Q752" s="25">
        <f t="array" aca="1" ref="Q752" ca="1">INDEX('Isaac 401k'!L:L,MATCH('Retirement Calculator'!A752,'Isaac 401k'!N:N,0),0)</f>
        <v>10043342.442315619</v>
      </c>
      <c r="R752" s="25">
        <f t="array" aca="1" ref="R752" ca="1">INDEX('Lorri 401b'!L:L,MATCH('Retirement Calculator'!A752,'Lorri 401b'!N:N,0),0)</f>
        <v>8752324.507147003</v>
      </c>
      <c r="S752" s="25">
        <f t="shared" ca="1" si="527"/>
        <v>18795666.949462622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6404.7404596389215</v>
      </c>
      <c r="K753" s="25">
        <f t="shared" si="524"/>
        <v>16520.094745597391</v>
      </c>
      <c r="L753" s="25"/>
      <c r="N753" s="25">
        <f>'Combined Retirement'!$C$18/12</f>
        <v>33932.660666666663</v>
      </c>
      <c r="O753" s="25">
        <f t="shared" si="525"/>
        <v>11007.82546143035</v>
      </c>
      <c r="P753" s="25">
        <f t="shared" si="526"/>
        <v>22924.835205236312</v>
      </c>
      <c r="Q753" s="25">
        <f t="array" aca="1" ref="Q753" ca="1">INDEX('Isaac 401k'!L:L,MATCH('Retirement Calculator'!A753,'Isaac 401k'!N:N,0),0)</f>
        <v>10078758.275613714</v>
      </c>
      <c r="R753" s="25">
        <f t="array" aca="1" ref="R753" ca="1">INDEX('Lorri 401b'!L:L,MATCH('Retirement Calculator'!A753,'Lorri 401b'!N:N,0),0)</f>
        <v>8772203.5974530783</v>
      </c>
      <c r="S753" s="25">
        <f t="shared" ca="1" si="527"/>
        <v>18850961.87306679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6404.7404596389215</v>
      </c>
      <c r="K754" s="25">
        <f t="shared" si="524"/>
        <v>16520.094745597391</v>
      </c>
      <c r="L754" s="25"/>
      <c r="N754" s="25">
        <f>'Combined Retirement'!$C$18/12</f>
        <v>33932.660666666663</v>
      </c>
      <c r="O754" s="25">
        <f t="shared" si="525"/>
        <v>11007.82546143035</v>
      </c>
      <c r="P754" s="25">
        <f t="shared" si="526"/>
        <v>22924.835205236312</v>
      </c>
      <c r="Q754" s="25">
        <f t="array" aca="1" ref="Q754" ca="1">INDEX('Isaac 401k'!L:L,MATCH('Retirement Calculator'!A754,'Isaac 401k'!N:N,0),0)</f>
        <v>10114321.674883883</v>
      </c>
      <c r="R754" s="25">
        <f t="array" aca="1" ref="R754" ca="1">INDEX('Lorri 401b'!L:L,MATCH('Retirement Calculator'!A754,'Lorri 401b'!N:N,0),0)</f>
        <v>8792165.5173020959</v>
      </c>
      <c r="S754" s="25">
        <f t="shared" ca="1" si="527"/>
        <v>18906487.192185979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6404.7404596389215</v>
      </c>
      <c r="K755" s="25">
        <f t="shared" si="524"/>
        <v>16520.094745597391</v>
      </c>
      <c r="L755" s="25"/>
      <c r="N755" s="25">
        <f>'Combined Retirement'!$C$18/12</f>
        <v>33932.660666666663</v>
      </c>
      <c r="O755" s="25">
        <f t="shared" si="525"/>
        <v>11007.82546143035</v>
      </c>
      <c r="P755" s="25">
        <f t="shared" si="526"/>
        <v>22924.835205236312</v>
      </c>
      <c r="Q755" s="25">
        <f t="array" aca="1" ref="Q755" ca="1">INDEX('Isaac 401k'!L:L,MATCH('Retirement Calculator'!A755,'Isaac 401k'!N:N,0),0)</f>
        <v>10150033.254984345</v>
      </c>
      <c r="R755" s="25">
        <f t="array" aca="1" ref="R755" ca="1">INDEX('Lorri 401b'!L:L,MATCH('Retirement Calculator'!A755,'Lorri 401b'!N:N,0),0)</f>
        <v>8812210.6118171513</v>
      </c>
      <c r="S755" s="25">
        <f t="shared" ca="1" si="527"/>
        <v>18962243.866801497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6404.7404596389215</v>
      </c>
      <c r="K756" s="25">
        <f t="shared" si="524"/>
        <v>16520.094745597391</v>
      </c>
      <c r="L756" s="25"/>
      <c r="N756" s="25">
        <f>'Combined Retirement'!$C$18/12</f>
        <v>33932.660666666663</v>
      </c>
      <c r="O756" s="25">
        <f t="shared" si="525"/>
        <v>11007.82546143035</v>
      </c>
      <c r="P756" s="25">
        <f t="shared" si="526"/>
        <v>22924.835205236312</v>
      </c>
      <c r="Q756" s="25">
        <f t="array" aca="1" ref="Q756" ca="1">INDEX('Isaac 401k'!L:L,MATCH('Retirement Calculator'!A756,'Isaac 401k'!N:N,0),0)</f>
        <v>10185893.633335225</v>
      </c>
      <c r="R756" s="25">
        <f t="array" aca="1" ref="R756" ca="1">INDEX('Lorri 401b'!L:L,MATCH('Retirement Calculator'!A756,'Lorri 401b'!N:N,0),0)</f>
        <v>8832339.2275593523</v>
      </c>
      <c r="S756" s="25">
        <f t="shared" ca="1" si="527"/>
        <v>19018232.860894576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6404.7404596389215</v>
      </c>
      <c r="K757" s="25">
        <f t="shared" si="524"/>
        <v>16520.094745597391</v>
      </c>
      <c r="L757" s="25"/>
      <c r="N757" s="25">
        <f>'Combined Retirement'!$C$18/12</f>
        <v>33932.660666666663</v>
      </c>
      <c r="O757" s="25">
        <f t="shared" si="525"/>
        <v>11007.82546143035</v>
      </c>
      <c r="P757" s="25">
        <f t="shared" si="526"/>
        <v>22924.835205236312</v>
      </c>
      <c r="Q757" s="25">
        <f t="array" aca="1" ref="Q757" ca="1">INDEX('Isaac 401k'!L:L,MATCH('Retirement Calculator'!A757,'Isaac 401k'!N:N,0),0)</f>
        <v>10221903.429929234</v>
      </c>
      <c r="R757" s="25">
        <f t="array" aca="1" ref="R757" ca="1">INDEX('Lorri 401b'!L:L,MATCH('Retirement Calculator'!A757,'Lorri 401b'!N:N,0),0)</f>
        <v>8852551.712533813</v>
      </c>
      <c r="S757" s="25">
        <f t="shared" ca="1" si="527"/>
        <v>19074455.142463047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6404.7404596389215</v>
      </c>
      <c r="K758" s="25">
        <f t="shared" si="524"/>
        <v>16520.094745597391</v>
      </c>
      <c r="L758" s="25"/>
      <c r="N758" s="25">
        <f>'Combined Retirement'!$C$18/12</f>
        <v>33932.660666666663</v>
      </c>
      <c r="O758" s="25">
        <f t="shared" si="525"/>
        <v>11007.82546143035</v>
      </c>
      <c r="P758" s="25">
        <f t="shared" si="526"/>
        <v>22924.835205236312</v>
      </c>
      <c r="Q758" s="25">
        <f t="array" aca="1" ref="Q758" ca="1">INDEX('Isaac 401k'!L:L,MATCH('Retirement Calculator'!A758,'Isaac 401k'!N:N,0),0)</f>
        <v>10258063.267342385</v>
      </c>
      <c r="R758" s="25">
        <f t="array" aca="1" ref="R758" ca="1">INDEX('Lorri 401b'!L:L,MATCH('Retirement Calculator'!A758,'Lorri 401b'!N:N,0),0)</f>
        <v>8872848.4161956664</v>
      </c>
      <c r="S758" s="25">
        <f t="shared" ca="1" si="527"/>
        <v>19130911.683538049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6404.7404596389215</v>
      </c>
      <c r="K759" s="25">
        <f t="shared" si="524"/>
        <v>16520.094745597391</v>
      </c>
      <c r="L759" s="25"/>
      <c r="N759" s="25">
        <f>'Combined Retirement'!$C$18/12</f>
        <v>33932.660666666663</v>
      </c>
      <c r="O759" s="25">
        <f t="shared" si="525"/>
        <v>11007.82546143035</v>
      </c>
      <c r="P759" s="25">
        <f t="shared" si="526"/>
        <v>22924.835205236312</v>
      </c>
      <c r="Q759" s="25">
        <f t="array" aca="1" ref="Q759" ca="1">INDEX('Isaac 401k'!L:L,MATCH('Retirement Calculator'!A759,'Isaac 401k'!N:N,0),0)</f>
        <v>10294373.770744756</v>
      </c>
      <c r="R759" s="25">
        <f t="array" aca="1" ref="R759" ca="1">INDEX('Lorri 401b'!L:L,MATCH('Retirement Calculator'!A759,'Lorri 401b'!N:N,0),0)</f>
        <v>8893229.6894561108</v>
      </c>
      <c r="S759" s="25">
        <f t="shared" ca="1" si="527"/>
        <v>19187603.460200869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6404.7404596389215</v>
      </c>
      <c r="K760" s="25">
        <f t="shared" si="524"/>
        <v>16520.094745597391</v>
      </c>
      <c r="L760" s="25"/>
      <c r="N760" s="25">
        <f>'Combined Retirement'!$C$18/12</f>
        <v>33932.660666666663</v>
      </c>
      <c r="O760" s="25">
        <f t="shared" si="525"/>
        <v>11007.82546143035</v>
      </c>
      <c r="P760" s="25">
        <f t="shared" si="526"/>
        <v>22924.835205236312</v>
      </c>
      <c r="Q760" s="25">
        <f t="array" aca="1" ref="Q760" ca="1">INDEX('Isaac 401k'!L:L,MATCH('Retirement Calculator'!A760,'Isaac 401k'!N:N,0),0)</f>
        <v>10330835.567911305</v>
      </c>
      <c r="R760" s="25">
        <f t="array" aca="1" ref="R760" ca="1">INDEX('Lorri 401b'!L:L,MATCH('Retirement Calculator'!A760,'Lorri 401b'!N:N,0),0)</f>
        <v>8913695.8846884742</v>
      </c>
      <c r="S760" s="25">
        <f t="shared" ca="1" si="527"/>
        <v>19244531.452599779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6404.7404596389215</v>
      </c>
      <c r="K761" s="25">
        <f t="shared" si="524"/>
        <v>16520.094745597391</v>
      </c>
      <c r="L761" s="25"/>
      <c r="N761" s="25">
        <f>'Combined Retirement'!$C$18/12</f>
        <v>33932.660666666663</v>
      </c>
      <c r="O761" s="25">
        <f t="shared" si="525"/>
        <v>11007.82546143035</v>
      </c>
      <c r="P761" s="25">
        <f t="shared" si="526"/>
        <v>22924.835205236312</v>
      </c>
      <c r="Q761" s="25">
        <f t="array" aca="1" ref="Q761" ca="1">INDEX('Isaac 401k'!L:L,MATCH('Retirement Calculator'!A761,'Isaac 401k'!N:N,0),0)</f>
        <v>10367449.289232714</v>
      </c>
      <c r="R761" s="25">
        <f t="array" aca="1" ref="R761" ca="1">INDEX('Lorri 401b'!L:L,MATCH('Retirement Calculator'!A761,'Lorri 401b'!N:N,0),0)</f>
        <v>8934247.3557343055</v>
      </c>
      <c r="S761" s="25">
        <f t="shared" ca="1" si="527"/>
        <v>19301696.64496702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6404.7404596389215</v>
      </c>
      <c r="K762" s="25">
        <f t="shared" si="524"/>
        <v>16520.094745597391</v>
      </c>
      <c r="L762" s="25"/>
      <c r="N762" s="25">
        <f>'Combined Retirement'!$C$18/12</f>
        <v>33932.660666666663</v>
      </c>
      <c r="O762" s="25">
        <f t="shared" si="525"/>
        <v>11007.82546143035</v>
      </c>
      <c r="P762" s="25">
        <f t="shared" si="526"/>
        <v>22924.835205236312</v>
      </c>
      <c r="Q762" s="25">
        <f t="array" aca="1" ref="Q762" ca="1">INDEX('Isaac 401k'!L:L,MATCH('Retirement Calculator'!A762,'Isaac 401k'!N:N,0),0)</f>
        <v>10404215.567726295</v>
      </c>
      <c r="R762" s="25">
        <f t="array" aca="1" ref="R762" ca="1">INDEX('Lorri 401b'!L:L,MATCH('Retirement Calculator'!A762,'Lorri 401b'!N:N,0),0)</f>
        <v>8954884.4579094946</v>
      </c>
      <c r="S762" s="25">
        <f t="shared" ca="1" si="527"/>
        <v>19359100.02563579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6404.7404596389215</v>
      </c>
      <c r="K763" s="25">
        <f t="shared" si="524"/>
        <v>16520.094745597391</v>
      </c>
      <c r="L763" s="25"/>
      <c r="N763" s="25">
        <f>'Combined Retirement'!$C$18/12</f>
        <v>33932.660666666663</v>
      </c>
      <c r="O763" s="25">
        <f t="shared" si="525"/>
        <v>11007.82546143035</v>
      </c>
      <c r="P763" s="25">
        <f t="shared" si="526"/>
        <v>22924.835205236312</v>
      </c>
      <c r="Q763" s="25">
        <f t="array" aca="1" ref="Q763" ca="1">INDEX('Isaac 401k'!L:L,MATCH('Retirement Calculator'!A763,'Isaac 401k'!N:N,0),0)</f>
        <v>10441135.039046934</v>
      </c>
      <c r="R763" s="25">
        <f t="array" aca="1" ref="R763" ca="1">INDEX('Lorri 401b'!L:L,MATCH('Retirement Calculator'!A763,'Lorri 401b'!N:N,0),0)</f>
        <v>8975607.5480104145</v>
      </c>
      <c r="S763" s="25">
        <f t="shared" ca="1" si="527"/>
        <v>19416742.587057348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6404.7404596389215</v>
      </c>
      <c r="K764" s="25">
        <f t="shared" si="524"/>
        <v>16520.094745597391</v>
      </c>
      <c r="L764" s="25"/>
      <c r="N764" s="25">
        <f>'Combined Retirement'!$C$18/12</f>
        <v>33932.660666666663</v>
      </c>
      <c r="O764" s="25">
        <f t="shared" si="525"/>
        <v>11007.82546143035</v>
      </c>
      <c r="P764" s="25">
        <f t="shared" si="526"/>
        <v>22924.835205236312</v>
      </c>
      <c r="Q764" s="25">
        <f t="array" aca="1" ref="Q764" ca="1">INDEX('Isaac 401k'!L:L,MATCH('Retirement Calculator'!A764,'Isaac 401k'!N:N,0),0)</f>
        <v>10478208.341498075</v>
      </c>
      <c r="R764" s="25">
        <f t="array" aca="1" ref="R764" ca="1">INDEX('Lorri 401b'!L:L,MATCH('Retirement Calculator'!A764,'Lorri 401b'!N:N,0),0)</f>
        <v>8996416.9843200874</v>
      </c>
      <c r="S764" s="25">
        <f t="shared" ca="1" si="527"/>
        <v>19474625.325818162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6404.7404596389215</v>
      </c>
      <c r="K765" s="25">
        <f t="shared" si="524"/>
        <v>16520.094745597391</v>
      </c>
      <c r="L765" s="25"/>
      <c r="N765" s="25">
        <f>'Combined Retirement'!$C$18/12</f>
        <v>33932.660666666663</v>
      </c>
      <c r="O765" s="25">
        <f t="shared" si="525"/>
        <v>11007.82546143035</v>
      </c>
      <c r="P765" s="25">
        <f t="shared" si="526"/>
        <v>22924.835205236312</v>
      </c>
      <c r="Q765" s="25">
        <f t="array" aca="1" ref="Q765" ca="1">INDEX('Isaac 401k'!L:L,MATCH('Retirement Calculator'!A765,'Isaac 401k'!N:N,0),0)</f>
        <v>10515436.116042763</v>
      </c>
      <c r="R765" s="25">
        <f t="array" aca="1" ref="R765" ca="1">INDEX('Lorri 401b'!L:L,MATCH('Retirement Calculator'!A765,'Lorri 401b'!N:N,0),0)</f>
        <v>9017313.1266143844</v>
      </c>
      <c r="S765" s="25">
        <f t="shared" ca="1" si="527"/>
        <v>19532749.242657147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6404.7404596389215</v>
      </c>
      <c r="K766" s="25">
        <f t="shared" si="524"/>
        <v>16520.094745597391</v>
      </c>
      <c r="L766" s="25"/>
      <c r="N766" s="25">
        <f>'Combined Retirement'!$C$18/12</f>
        <v>33932.660666666663</v>
      </c>
      <c r="O766" s="25">
        <f t="shared" si="525"/>
        <v>11007.82546143035</v>
      </c>
      <c r="P766" s="25">
        <f t="shared" si="526"/>
        <v>22924.835205236312</v>
      </c>
      <c r="Q766" s="25">
        <f t="array" aca="1" ref="Q766" ca="1">INDEX('Isaac 401k'!L:L,MATCH('Retirement Calculator'!A766,'Isaac 401k'!N:N,0),0)</f>
        <v>10552819.006314719</v>
      </c>
      <c r="R766" s="25">
        <f t="array" aca="1" ref="R766" ca="1">INDEX('Lorri 401b'!L:L,MATCH('Retirement Calculator'!A766,'Lorri 401b'!N:N,0),0)</f>
        <v>9038296.3361682408</v>
      </c>
      <c r="S766" s="25">
        <f t="shared" ca="1" si="527"/>
        <v>19591115.342482962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6404.7404596389215</v>
      </c>
      <c r="K767" s="25">
        <f t="shared" si="524"/>
        <v>16520.094745597391</v>
      </c>
      <c r="L767" s="25"/>
      <c r="N767" s="25">
        <f>'Combined Retirement'!$C$18/12</f>
        <v>33932.660666666663</v>
      </c>
      <c r="O767" s="25">
        <f t="shared" si="525"/>
        <v>11007.82546143035</v>
      </c>
      <c r="P767" s="25">
        <f t="shared" si="526"/>
        <v>22924.835205236312</v>
      </c>
      <c r="Q767" s="25">
        <f t="array" aca="1" ref="Q767" ca="1">INDEX('Isaac 401k'!L:L,MATCH('Retirement Calculator'!A767,'Isaac 401k'!N:N,0),0)</f>
        <v>10590357.658629475</v>
      </c>
      <c r="R767" s="25">
        <f t="array" aca="1" ref="R767" ca="1">INDEX('Lorri 401b'!L:L,MATCH('Retirement Calculator'!A767,'Lorri 401b'!N:N,0),0)</f>
        <v>9059366.9757619053</v>
      </c>
      <c r="S767" s="25">
        <f t="shared" ca="1" si="527"/>
        <v>19649724.634391382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6404.7404596389215</v>
      </c>
      <c r="K768" s="25">
        <f t="shared" si="524"/>
        <v>16520.094745597391</v>
      </c>
      <c r="L768" s="25"/>
      <c r="N768" s="25">
        <f>'Combined Retirement'!$C$18/12</f>
        <v>33932.660666666663</v>
      </c>
      <c r="O768" s="25">
        <f t="shared" si="525"/>
        <v>11007.82546143035</v>
      </c>
      <c r="P768" s="25">
        <f t="shared" si="526"/>
        <v>22924.835205236312</v>
      </c>
      <c r="Q768" s="25">
        <f t="array" aca="1" ref="Q768" ca="1">INDEX('Isaac 401k'!L:L,MATCH('Retirement Calculator'!A768,'Isaac 401k'!N:N,0),0)</f>
        <v>10628052.721995544</v>
      </c>
      <c r="R768" s="25">
        <f t="array" aca="1" ref="R768" ca="1">INDEX('Lorri 401b'!L:L,MATCH('Retirement Calculator'!A768,'Lorri 401b'!N:N,0),0)</f>
        <v>9080525.4096872099</v>
      </c>
      <c r="S768" s="25">
        <f t="shared" ca="1" si="527"/>
        <v>19708578.131682754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6404.7404596389215</v>
      </c>
      <c r="K769" s="25">
        <f t="shared" si="524"/>
        <v>16520.094745597391</v>
      </c>
      <c r="L769" s="25"/>
      <c r="N769" s="25">
        <f>'Combined Retirement'!$C$18/12</f>
        <v>33932.660666666663</v>
      </c>
      <c r="O769" s="25">
        <f t="shared" si="525"/>
        <v>11007.82546143035</v>
      </c>
      <c r="P769" s="25">
        <f t="shared" si="526"/>
        <v>22924.835205236312</v>
      </c>
      <c r="Q769" s="25">
        <f t="array" aca="1" ref="Q769" ca="1">INDEX('Isaac 401k'!L:L,MATCH('Retirement Calculator'!A769,'Isaac 401k'!N:N,0),0)</f>
        <v>10665904.848125637</v>
      </c>
      <c r="R769" s="25">
        <f t="array" aca="1" ref="R769" ca="1">INDEX('Lorri 401b'!L:L,MATCH('Retirement Calculator'!A769,'Lorri 401b'!N:N,0),0)</f>
        <v>9101772.0037538689</v>
      </c>
      <c r="S769" s="25">
        <f t="shared" ca="1" si="527"/>
        <v>19767676.851879507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6404.7404596389215</v>
      </c>
      <c r="K770" s="25">
        <f t="shared" si="524"/>
        <v>16520.094745597391</v>
      </c>
      <c r="L770" s="25"/>
      <c r="N770" s="25">
        <f>'Combined Retirement'!$C$18/12</f>
        <v>33932.660666666663</v>
      </c>
      <c r="O770" s="25">
        <f t="shared" si="525"/>
        <v>11007.82546143035</v>
      </c>
      <c r="P770" s="25">
        <f t="shared" si="526"/>
        <v>22924.835205236312</v>
      </c>
      <c r="Q770" s="25">
        <f t="array" aca="1" ref="Q770" ca="1">INDEX('Isaac 401k'!L:L,MATCH('Retirement Calculator'!A770,'Isaac 401k'!N:N,0),0)</f>
        <v>10703914.691447938</v>
      </c>
      <c r="R770" s="25">
        <f t="array" aca="1" ref="R770" ca="1">INDEX('Lorri 401b'!L:L,MATCH('Retirement Calculator'!A770,'Lorri 401b'!N:N,0),0)</f>
        <v>9123107.1252958067</v>
      </c>
      <c r="S770" s="25">
        <f t="shared" ca="1" si="527"/>
        <v>19827021.816743746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6404.7404596389215</v>
      </c>
      <c r="K771" s="25">
        <f t="shared" si="524"/>
        <v>16520.094745597391</v>
      </c>
      <c r="L771" s="25"/>
      <c r="N771" s="25">
        <f>'Combined Retirement'!$C$18/12</f>
        <v>33932.660666666663</v>
      </c>
      <c r="O771" s="25">
        <f t="shared" si="525"/>
        <v>11007.82546143035</v>
      </c>
      <c r="P771" s="25">
        <f t="shared" si="526"/>
        <v>22924.835205236312</v>
      </c>
      <c r="Q771" s="25">
        <f t="array" aca="1" ref="Q771" ca="1">INDEX('Isaac 401k'!L:L,MATCH('Retirement Calculator'!A771,'Isaac 401k'!N:N,0),0)</f>
        <v>10742082.909117416</v>
      </c>
      <c r="R771" s="25">
        <f t="array" aca="1" ref="R771" ca="1">INDEX('Lorri 401b'!L:L,MATCH('Retirement Calculator'!A771,'Lorri 401b'!N:N,0),0)</f>
        <v>9144531.1431775019</v>
      </c>
      <c r="S771" s="25">
        <f t="shared" ca="1" si="527"/>
        <v>19886614.052294917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6404.7404596389215</v>
      </c>
      <c r="K772" s="25">
        <f t="shared" si="524"/>
        <v>16520.094745597391</v>
      </c>
      <c r="L772" s="25"/>
      <c r="N772" s="25">
        <f>'Combined Retirement'!$C$18/12</f>
        <v>33932.660666666663</v>
      </c>
      <c r="O772" s="25">
        <f t="shared" si="525"/>
        <v>11007.82546143035</v>
      </c>
      <c r="P772" s="25">
        <f t="shared" si="526"/>
        <v>22924.835205236312</v>
      </c>
      <c r="Q772" s="25">
        <f t="array" aca="1" ref="Q772" ca="1">INDEX('Isaac 401k'!L:L,MATCH('Retirement Calculator'!A772,'Isaac 401k'!N:N,0),0)</f>
        <v>10780410.161027184</v>
      </c>
      <c r="R772" s="25">
        <f t="array" aca="1" ref="R772" ca="1">INDEX('Lorri 401b'!L:L,MATCH('Retirement Calculator'!A772,'Lorri 401b'!N:N,0),0)</f>
        <v>9166044.4278003704</v>
      </c>
      <c r="S772" s="25">
        <f t="shared" ca="1" si="527"/>
        <v>19946454.588827554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6404.7404596389215</v>
      </c>
      <c r="K773" s="25">
        <f t="shared" si="524"/>
        <v>16520.094745597391</v>
      </c>
      <c r="L773" s="25"/>
      <c r="N773" s="25">
        <f>'Combined Retirement'!$C$18/12</f>
        <v>33932.660666666663</v>
      </c>
      <c r="O773" s="25">
        <f t="shared" si="525"/>
        <v>11007.82546143035</v>
      </c>
      <c r="P773" s="25">
        <f t="shared" si="526"/>
        <v>22924.835205236312</v>
      </c>
      <c r="Q773" s="25">
        <f t="array" aca="1" ref="Q773" ca="1">INDEX('Isaac 401k'!L:L,MATCH('Retirement Calculator'!A773,'Isaac 401k'!N:N,0),0)</f>
        <v>10818897.10981991</v>
      </c>
      <c r="R773" s="25">
        <f t="array" aca="1" ref="R773" ca="1">INDEX('Lorri 401b'!L:L,MATCH('Retirement Calculator'!A773,'Lorri 401b'!N:N,0),0)</f>
        <v>9187647.3511091676</v>
      </c>
      <c r="S773" s="25">
        <f t="shared" ca="1" si="527"/>
        <v>20006544.460929077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6404.7404596389215</v>
      </c>
      <c r="K774" s="25">
        <f t="shared" si="524"/>
        <v>16520.094745597391</v>
      </c>
      <c r="L774" s="25"/>
      <c r="N774" s="25">
        <f>'Combined Retirement'!$C$18/12</f>
        <v>33932.660666666663</v>
      </c>
      <c r="O774" s="25">
        <f t="shared" si="525"/>
        <v>11007.82546143035</v>
      </c>
      <c r="P774" s="25">
        <f t="shared" si="526"/>
        <v>22924.835205236312</v>
      </c>
      <c r="Q774" s="25">
        <f t="array" aca="1" ref="Q774" ca="1">INDEX('Isaac 401k'!L:L,MATCH('Retirement Calculator'!A774,'Isaac 401k'!N:N,0),0)</f>
        <v>10857544.420899272</v>
      </c>
      <c r="R774" s="25">
        <f t="array" aca="1" ref="R774" ca="1">INDEX('Lorri 401b'!L:L,MATCH('Retirement Calculator'!A774,'Lorri 401b'!N:N,0),0)</f>
        <v>9209340.2865984198</v>
      </c>
      <c r="S774" s="25">
        <f t="shared" ca="1" si="527"/>
        <v>20066884.707497694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6404.7404596389215</v>
      </c>
      <c r="K775" s="25">
        <f t="shared" si="524"/>
        <v>16520.094745597391</v>
      </c>
      <c r="L775" s="25"/>
      <c r="N775" s="25">
        <f>'Combined Retirement'!$C$18/12</f>
        <v>33932.660666666663</v>
      </c>
      <c r="O775" s="25">
        <f t="shared" si="525"/>
        <v>11007.82546143035</v>
      </c>
      <c r="P775" s="25">
        <f t="shared" si="526"/>
        <v>22924.835205236312</v>
      </c>
      <c r="Q775" s="25">
        <f t="array" aca="1" ref="Q775" ca="1">INDEX('Isaac 401k'!L:L,MATCH('Retirement Calculator'!A775,'Isaac 401k'!N:N,0),0)</f>
        <v>10896352.762441464</v>
      </c>
      <c r="R775" s="25">
        <f t="array" aca="1" ref="R775" ca="1">INDEX('Lorri 401b'!L:L,MATCH('Retirement Calculator'!A775,'Lorri 401b'!N:N,0),0)</f>
        <v>9231123.6093188766</v>
      </c>
      <c r="S775" s="25">
        <f t="shared" ca="1" si="527"/>
        <v>20127476.371760339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6404.7404596389215</v>
      </c>
      <c r="K776" s="25">
        <f t="shared" ref="K776:K1030" si="784">IF(C776&lt;59.5,0,IF(C776&lt;$B$7,0,P776*$K$7))</f>
        <v>16520.094745597391</v>
      </c>
      <c r="L776" s="25"/>
      <c r="N776" s="25">
        <f>'Combined Retirement'!$C$18/12</f>
        <v>33932.660666666663</v>
      </c>
      <c r="O776" s="25">
        <f t="shared" ref="O776:O1030" si="785">SUM(E776:I776)</f>
        <v>11007.82546143035</v>
      </c>
      <c r="P776" s="25">
        <f t="shared" ref="P776:P1030" si="786">N776-O776</f>
        <v>22924.835205236312</v>
      </c>
      <c r="Q776" s="25">
        <f t="array" aca="1" ref="Q776" ca="1">INDEX('Isaac 401k'!L:L,MATCH('Retirement Calculator'!A776,'Isaac 401k'!N:N,0),0)</f>
        <v>10935322.805406749</v>
      </c>
      <c r="R776" s="25">
        <f t="array" aca="1" ref="R776" ca="1">INDEX('Lorri 401b'!L:L,MATCH('Retirement Calculator'!A776,'Lorri 401b'!N:N,0),0)</f>
        <v>9252997.6958840024</v>
      </c>
      <c r="S776" s="25">
        <f t="shared" ref="S776:S1030" ca="1" si="787">SUM(Q776:R776)</f>
        <v>20188320.501290753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6404.7404596389215</v>
      </c>
      <c r="K777" s="25">
        <f t="shared" si="784"/>
        <v>16520.094745597391</v>
      </c>
      <c r="L777" s="25"/>
      <c r="N777" s="25">
        <f>'Combined Retirement'!$C$18/12</f>
        <v>33932.660666666663</v>
      </c>
      <c r="O777" s="25">
        <f t="shared" si="785"/>
        <v>11007.82546143035</v>
      </c>
      <c r="P777" s="25">
        <f t="shared" si="786"/>
        <v>22924.835205236312</v>
      </c>
      <c r="Q777" s="25">
        <f t="array" aca="1" ref="Q777" ca="1">INDEX('Isaac 401k'!L:L,MATCH('Retirement Calculator'!A777,'Isaac 401k'!N:N,0),0)</f>
        <v>10974455.223551055</v>
      </c>
      <c r="R777" s="25">
        <f t="array" aca="1" ref="R777" ca="1">INDEX('Lorri 401b'!L:L,MATCH('Retirement Calculator'!A777,'Lorri 401b'!N:N,0),0)</f>
        <v>9274962.924476482</v>
      </c>
      <c r="S777" s="25">
        <f t="shared" ca="1" si="787"/>
        <v>20249418.148027539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6404.7404596389215</v>
      </c>
      <c r="K778" s="25">
        <f t="shared" si="784"/>
        <v>16520.094745597391</v>
      </c>
      <c r="L778" s="25"/>
      <c r="N778" s="25">
        <f>'Combined Retirement'!$C$18/12</f>
        <v>33932.660666666663</v>
      </c>
      <c r="O778" s="25">
        <f t="shared" si="785"/>
        <v>11007.82546143035</v>
      </c>
      <c r="P778" s="25">
        <f t="shared" si="786"/>
        <v>22924.835205236312</v>
      </c>
      <c r="Q778" s="25">
        <f t="array" aca="1" ref="Q778" ca="1">INDEX('Isaac 401k'!L:L,MATCH('Retirement Calculator'!A778,'Isaac 401k'!N:N,0),0)</f>
        <v>11013750.69343763</v>
      </c>
      <c r="R778" s="25">
        <f t="array" aca="1" ref="R778" ca="1">INDEX('Lorri 401b'!L:L,MATCH('Retirement Calculator'!A778,'Lorri 401b'!N:N,0),0)</f>
        <v>9297019.6748547647</v>
      </c>
      <c r="S778" s="25">
        <f t="shared" ca="1" si="787"/>
        <v>20310770.368292395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6404.7404596389215</v>
      </c>
      <c r="K779" s="25">
        <f t="shared" si="784"/>
        <v>16520.094745597391</v>
      </c>
      <c r="L779" s="25"/>
      <c r="N779" s="25">
        <f>'Combined Retirement'!$C$18/12</f>
        <v>33932.660666666663</v>
      </c>
      <c r="O779" s="25">
        <f t="shared" si="785"/>
        <v>11007.82546143035</v>
      </c>
      <c r="P779" s="25">
        <f t="shared" si="786"/>
        <v>22924.835205236312</v>
      </c>
      <c r="Q779" s="25">
        <f t="array" aca="1" ref="Q779" ca="1">INDEX('Isaac 401k'!L:L,MATCH('Retirement Calculator'!A779,'Isaac 401k'!N:N,0),0)</f>
        <v>11053209.894448733</v>
      </c>
      <c r="R779" s="25">
        <f t="array" aca="1" ref="R779" ca="1">INDEX('Lorri 401b'!L:L,MATCH('Retirement Calculator'!A779,'Lorri 401b'!N:N,0),0)</f>
        <v>9319168.3283596225</v>
      </c>
      <c r="S779" s="25">
        <f t="shared" ca="1" si="787"/>
        <v>20372378.222808354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6404.7404596389215</v>
      </c>
      <c r="K780" s="25">
        <f t="shared" si="784"/>
        <v>16520.094745597391</v>
      </c>
      <c r="L780" s="25"/>
      <c r="N780" s="25">
        <f>'Combined Retirement'!$C$18/12</f>
        <v>33932.660666666663</v>
      </c>
      <c r="O780" s="25">
        <f t="shared" si="785"/>
        <v>11007.82546143035</v>
      </c>
      <c r="P780" s="25">
        <f t="shared" si="786"/>
        <v>22924.835205236312</v>
      </c>
      <c r="Q780" s="25">
        <f t="array" aca="1" ref="Q780" ca="1">INDEX('Isaac 401k'!L:L,MATCH('Retirement Calculator'!A780,'Isaac 401k'!N:N,0),0)</f>
        <v>11092833.508797381</v>
      </c>
      <c r="R780" s="25">
        <f t="array" aca="1" ref="R780" ca="1">INDEX('Lorri 401b'!L:L,MATCH('Retirement Calculator'!A780,'Lorri 401b'!N:N,0),0)</f>
        <v>9341409.2679207511</v>
      </c>
      <c r="S780" s="25">
        <f t="shared" ca="1" si="787"/>
        <v>20434242.776718132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6404.7404596389215</v>
      </c>
      <c r="K781" s="25">
        <f t="shared" si="784"/>
        <v>16520.094745597391</v>
      </c>
      <c r="L781" s="25"/>
      <c r="N781" s="25">
        <f>'Combined Retirement'!$C$18/12</f>
        <v>33932.660666666663</v>
      </c>
      <c r="O781" s="25">
        <f t="shared" si="785"/>
        <v>11007.82546143035</v>
      </c>
      <c r="P781" s="25">
        <f t="shared" si="786"/>
        <v>22924.835205236312</v>
      </c>
      <c r="Q781" s="25">
        <f t="array" aca="1" ref="Q781" ca="1">INDEX('Isaac 401k'!L:L,MATCH('Retirement Calculator'!A781,'Isaac 401k'!N:N,0),0)</f>
        <v>11132622.221539149</v>
      </c>
      <c r="R781" s="25">
        <f t="array" aca="1" ref="R781" ca="1">INDEX('Lorri 401b'!L:L,MATCH('Retirement Calculator'!A781,'Lorri 401b'!N:N,0),0)</f>
        <v>9363742.8780633844</v>
      </c>
      <c r="S781" s="25">
        <f t="shared" ca="1" si="787"/>
        <v>20496365.099602535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6404.7404596389215</v>
      </c>
      <c r="K782" s="25">
        <f t="shared" si="784"/>
        <v>16520.094745597391</v>
      </c>
      <c r="L782" s="25"/>
      <c r="N782" s="25">
        <f>'Combined Retirement'!$C$18/12</f>
        <v>33932.660666666663</v>
      </c>
      <c r="O782" s="25">
        <f t="shared" si="785"/>
        <v>11007.82546143035</v>
      </c>
      <c r="P782" s="25">
        <f t="shared" si="786"/>
        <v>22924.835205236312</v>
      </c>
      <c r="Q782" s="25">
        <f t="array" aca="1" ref="Q782" ca="1">INDEX('Isaac 401k'!L:L,MATCH('Retirement Calculator'!A782,'Isaac 401k'!N:N,0),0)</f>
        <v>11172576.720584007</v>
      </c>
      <c r="R782" s="25">
        <f t="array" aca="1" ref="R782" ca="1">INDEX('Lorri 401b'!L:L,MATCH('Retirement Calculator'!A782,'Lorri 401b'!N:N,0),0)</f>
        <v>9386169.5449149441</v>
      </c>
      <c r="S782" s="25">
        <f t="shared" ca="1" si="787"/>
        <v>20558746.265498951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6404.7404596389215</v>
      </c>
      <c r="K783" s="25">
        <f t="shared" si="784"/>
        <v>16520.094745597391</v>
      </c>
      <c r="L783" s="25"/>
      <c r="N783" s="25">
        <f>'Combined Retirement'!$C$18/12</f>
        <v>33932.660666666663</v>
      </c>
      <c r="O783" s="25">
        <f t="shared" si="785"/>
        <v>11007.82546143035</v>
      </c>
      <c r="P783" s="25">
        <f t="shared" si="786"/>
        <v>22924.835205236312</v>
      </c>
      <c r="Q783" s="25">
        <f t="array" aca="1" ref="Q783" ca="1">INDEX('Isaac 401k'!L:L,MATCH('Retirement Calculator'!A783,'Isaac 401k'!N:N,0),0)</f>
        <v>11212697.696708219</v>
      </c>
      <c r="R783" s="25">
        <f t="array" aca="1" ref="R783" ca="1">INDEX('Lorri 401b'!L:L,MATCH('Retirement Calculator'!A783,'Lorri 401b'!N:N,0),0)</f>
        <v>9408689.6562117189</v>
      </c>
      <c r="S783" s="25">
        <f t="shared" ca="1" si="787"/>
        <v>20621387.352919936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6404.7404596389215</v>
      </c>
      <c r="K784" s="25">
        <f t="shared" si="784"/>
        <v>16520.094745597391</v>
      </c>
      <c r="L784" s="25"/>
      <c r="N784" s="25">
        <f>'Combined Retirement'!$C$18/12</f>
        <v>33932.660666666663</v>
      </c>
      <c r="O784" s="25">
        <f t="shared" si="785"/>
        <v>11007.82546143035</v>
      </c>
      <c r="P784" s="25">
        <f t="shared" si="786"/>
        <v>22924.835205236312</v>
      </c>
      <c r="Q784" s="25">
        <f t="array" aca="1" ref="Q784" ca="1">INDEX('Isaac 401k'!L:L,MATCH('Retirement Calculator'!A784,'Isaac 401k'!N:N,0),0)</f>
        <v>11252985.843566282</v>
      </c>
      <c r="R784" s="25">
        <f t="array" aca="1" ref="R784" ca="1">INDEX('Lorri 401b'!L:L,MATCH('Retirement Calculator'!A784,'Lorri 401b'!N:N,0),0)</f>
        <v>9431303.6013055649</v>
      </c>
      <c r="S784" s="25">
        <f t="shared" ca="1" si="787"/>
        <v>20684289.444871847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6404.7404596389215</v>
      </c>
      <c r="K785" s="25">
        <f t="shared" si="784"/>
        <v>16520.094745597391</v>
      </c>
      <c r="L785" s="25"/>
      <c r="N785" s="25">
        <f>'Combined Retirement'!$C$18/12</f>
        <v>33932.660666666663</v>
      </c>
      <c r="O785" s="25">
        <f t="shared" si="785"/>
        <v>11007.82546143035</v>
      </c>
      <c r="P785" s="25">
        <f t="shared" si="786"/>
        <v>22924.835205236312</v>
      </c>
      <c r="Q785" s="25">
        <f t="array" aca="1" ref="Q785" ca="1">INDEX('Isaac 401k'!L:L,MATCH('Retirement Calculator'!A785,'Isaac 401k'!N:N,0),0)</f>
        <v>11293441.85770292</v>
      </c>
      <c r="R785" s="25">
        <f t="array" aca="1" ref="R785" ca="1">INDEX('Lorri 401b'!L:L,MATCH('Retirement Calculator'!A785,'Lorri 401b'!N:N,0),0)</f>
        <v>9454011.7711706348</v>
      </c>
      <c r="S785" s="25">
        <f t="shared" ca="1" si="787"/>
        <v>20747453.628873557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6404.7404596389215</v>
      </c>
      <c r="K786" s="25">
        <f t="shared" si="784"/>
        <v>16520.094745597391</v>
      </c>
      <c r="L786" s="25"/>
      <c r="N786" s="25">
        <f>'Combined Retirement'!$C$18/12</f>
        <v>33932.660666666663</v>
      </c>
      <c r="O786" s="25">
        <f t="shared" si="785"/>
        <v>11007.82546143035</v>
      </c>
      <c r="P786" s="25">
        <f t="shared" si="786"/>
        <v>22924.835205236312</v>
      </c>
      <c r="Q786" s="25">
        <f t="array" aca="1" ref="Q786" ca="1">INDEX('Isaac 401k'!L:L,MATCH('Retirement Calculator'!A786,'Isaac 401k'!N:N,0),0)</f>
        <v>11334066.438565128</v>
      </c>
      <c r="R786" s="25">
        <f t="array" aca="1" ref="R786" ca="1">INDEX('Lorri 401b'!L:L,MATCH('Retirement Calculator'!A786,'Lorri 401b'!N:N,0),0)</f>
        <v>9476814.5584101416</v>
      </c>
      <c r="S786" s="25">
        <f t="shared" ca="1" si="787"/>
        <v>20810880.996975269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6404.7404596389215</v>
      </c>
      <c r="K787" s="25">
        <f t="shared" si="784"/>
        <v>16520.094745597391</v>
      </c>
      <c r="L787" s="25"/>
      <c r="N787" s="25">
        <f>'Combined Retirement'!$C$18/12</f>
        <v>33932.660666666663</v>
      </c>
      <c r="O787" s="25">
        <f t="shared" si="785"/>
        <v>11007.82546143035</v>
      </c>
      <c r="P787" s="25">
        <f t="shared" si="786"/>
        <v>22924.835205236312</v>
      </c>
      <c r="Q787" s="25">
        <f t="array" aca="1" ref="Q787" ca="1">INDEX('Isaac 401k'!L:L,MATCH('Retirement Calculator'!A787,'Isaac 401k'!N:N,0),0)</f>
        <v>11374860.28851426</v>
      </c>
      <c r="R787" s="25">
        <f t="array" aca="1" ref="R787" ca="1">INDEX('Lorri 401b'!L:L,MATCH('Retirement Calculator'!A787,'Lorri 401b'!N:N,0),0)</f>
        <v>9499712.3572631478</v>
      </c>
      <c r="S787" s="25">
        <f t="shared" ca="1" si="787"/>
        <v>20874572.645777408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6404.7404596389215</v>
      </c>
      <c r="K788" s="25">
        <f t="shared" si="784"/>
        <v>16520.094745597391</v>
      </c>
      <c r="L788" s="25"/>
      <c r="N788" s="25">
        <f>'Combined Retirement'!$C$18/12</f>
        <v>33932.660666666663</v>
      </c>
      <c r="O788" s="25">
        <f t="shared" si="785"/>
        <v>11007.82546143035</v>
      </c>
      <c r="P788" s="25">
        <f t="shared" si="786"/>
        <v>22924.835205236312</v>
      </c>
      <c r="Q788" s="25">
        <f t="array" aca="1" ref="Q788" ca="1">INDEX('Isaac 401k'!L:L,MATCH('Retirement Calculator'!A788,'Isaac 401k'!N:N,0),0)</f>
        <v>11415824.112838181</v>
      </c>
      <c r="R788" s="25">
        <f t="array" aca="1" ref="R788" ca="1">INDEX('Lorri 401b'!L:L,MATCH('Retirement Calculator'!A788,'Lorri 401b'!N:N,0),0)</f>
        <v>9522705.5636113733</v>
      </c>
      <c r="S788" s="25">
        <f t="shared" ca="1" si="787"/>
        <v>20938529.676449552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6404.7404596389215</v>
      </c>
      <c r="K789" s="25">
        <f t="shared" si="784"/>
        <v>16520.094745597391</v>
      </c>
      <c r="L789" s="25"/>
      <c r="N789" s="25">
        <f>'Combined Retirement'!$C$18/12</f>
        <v>33932.660666666663</v>
      </c>
      <c r="O789" s="25">
        <f t="shared" si="785"/>
        <v>11007.82546143035</v>
      </c>
      <c r="P789" s="25">
        <f t="shared" si="786"/>
        <v>22924.835205236312</v>
      </c>
      <c r="Q789" s="25">
        <f t="array" aca="1" ref="Q789" ca="1">INDEX('Isaac 401k'!L:L,MATCH('Retirement Calculator'!A789,'Isaac 401k'!N:N,0),0)</f>
        <v>11456958.619763453</v>
      </c>
      <c r="R789" s="25">
        <f t="array" aca="1" ref="R789" ca="1">INDEX('Lorri 401b'!L:L,MATCH('Retirement Calculator'!A789,'Lorri 401b'!N:N,0),0)</f>
        <v>9545794.5749860499</v>
      </c>
      <c r="S789" s="25">
        <f t="shared" ca="1" si="787"/>
        <v>21002753.194749504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6404.7404596389215</v>
      </c>
      <c r="K790" s="25">
        <f t="shared" si="784"/>
        <v>16520.094745597391</v>
      </c>
      <c r="L790" s="25"/>
      <c r="N790" s="25">
        <f>'Combined Retirement'!$C$18/12</f>
        <v>33932.660666666663</v>
      </c>
      <c r="O790" s="25">
        <f t="shared" si="785"/>
        <v>11007.82546143035</v>
      </c>
      <c r="P790" s="25">
        <f t="shared" si="786"/>
        <v>22924.835205236312</v>
      </c>
      <c r="Q790" s="25">
        <f t="array" aca="1" ref="Q790" ca="1">INDEX('Isaac 401k'!L:L,MATCH('Retirement Calculator'!A790,'Isaac 401k'!N:N,0),0)</f>
        <v>11498264.520467579</v>
      </c>
      <c r="R790" s="25">
        <f t="array" aca="1" ref="R790" ca="1">INDEX('Lorri 401b'!L:L,MATCH('Retirement Calculator'!A790,'Lorri 401b'!N:N,0),0)</f>
        <v>9568979.790574789</v>
      </c>
      <c r="S790" s="25">
        <f t="shared" ca="1" si="787"/>
        <v>21067244.311042368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6404.7404596389215</v>
      </c>
      <c r="K791" s="25">
        <f t="shared" si="784"/>
        <v>16520.094745597391</v>
      </c>
      <c r="L791" s="25"/>
      <c r="N791" s="25">
        <f>'Combined Retirement'!$C$18/12</f>
        <v>33932.660666666663</v>
      </c>
      <c r="O791" s="25">
        <f t="shared" si="785"/>
        <v>11007.82546143035</v>
      </c>
      <c r="P791" s="25">
        <f t="shared" si="786"/>
        <v>22924.835205236312</v>
      </c>
      <c r="Q791" s="25">
        <f t="array" aca="1" ref="Q791" ca="1">INDEX('Isaac 401k'!L:L,MATCH('Retirement Calculator'!A791,'Isaac 401k'!N:N,0),0)</f>
        <v>11539742.529091306</v>
      </c>
      <c r="R791" s="25">
        <f t="array" aca="1" ref="R791" ca="1">INDEX('Lorri 401b'!L:L,MATCH('Retirement Calculator'!A791,'Lorri 401b'!N:N,0),0)</f>
        <v>9592261.6112284809</v>
      </c>
      <c r="S791" s="25">
        <f t="shared" ca="1" si="787"/>
        <v>21132004.140319787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6404.7404596389215</v>
      </c>
      <c r="K792" s="25">
        <f t="shared" si="784"/>
        <v>16520.094745597391</v>
      </c>
      <c r="L792" s="25"/>
      <c r="N792" s="25">
        <f>'Combined Retirement'!$C$18/12</f>
        <v>33932.660666666663</v>
      </c>
      <c r="O792" s="25">
        <f t="shared" si="785"/>
        <v>11007.82546143035</v>
      </c>
      <c r="P792" s="25">
        <f t="shared" si="786"/>
        <v>22924.835205236312</v>
      </c>
      <c r="Q792" s="25">
        <f t="array" aca="1" ref="Q792" ca="1">INDEX('Isaac 401k'!L:L,MATCH('Retirement Calculator'!A792,'Isaac 401k'!N:N,0),0)</f>
        <v>11581393.362750964</v>
      </c>
      <c r="R792" s="25">
        <f t="array" aca="1" ref="R792" ca="1">INDEX('Lorri 401b'!L:L,MATCH('Retirement Calculator'!A792,'Lorri 401b'!N:N,0),0)</f>
        <v>9615640.4394682292</v>
      </c>
      <c r="S792" s="25">
        <f t="shared" ca="1" si="787"/>
        <v>21197033.802219193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6404.7404596389215</v>
      </c>
      <c r="K793" s="25">
        <f t="shared" si="784"/>
        <v>16520.094745597391</v>
      </c>
      <c r="L793" s="25"/>
      <c r="N793" s="25">
        <f>'Combined Retirement'!$C$18/12</f>
        <v>33932.660666666663</v>
      </c>
      <c r="O793" s="25">
        <f t="shared" si="785"/>
        <v>11007.82546143035</v>
      </c>
      <c r="P793" s="25">
        <f t="shared" si="786"/>
        <v>22924.835205236312</v>
      </c>
      <c r="Q793" s="25">
        <f t="array" aca="1" ref="Q793" ca="1">INDEX('Isaac 401k'!L:L,MATCH('Retirement Calculator'!A793,'Isaac 401k'!N:N,0),0)</f>
        <v>11623217.741550872</v>
      </c>
      <c r="R793" s="25">
        <f t="array" aca="1" ref="R793" ca="1">INDEX('Lorri 401b'!L:L,MATCH('Retirement Calculator'!A793,'Lorri 401b'!N:N,0),0)</f>
        <v>9639116.6794923097</v>
      </c>
      <c r="S793" s="25">
        <f t="shared" ca="1" si="787"/>
        <v>21262334.42104318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6404.7404596389215</v>
      </c>
      <c r="K794" s="25">
        <f t="shared" si="784"/>
        <v>16520.094745597391</v>
      </c>
      <c r="L794" s="25"/>
      <c r="N794" s="25">
        <f>'Combined Retirement'!$C$18/12</f>
        <v>33932.660666666663</v>
      </c>
      <c r="O794" s="25">
        <f t="shared" si="785"/>
        <v>11007.82546143035</v>
      </c>
      <c r="P794" s="25">
        <f t="shared" si="786"/>
        <v>22924.835205236312</v>
      </c>
      <c r="Q794" s="25">
        <f t="array" aca="1" ref="Q794" ca="1">INDEX('Isaac 401k'!L:L,MATCH('Retirement Calculator'!A794,'Isaac 401k'!N:N,0),0)</f>
        <v>11665216.388595778</v>
      </c>
      <c r="R794" s="25">
        <f t="array" aca="1" ref="R794" ca="1">INDEX('Lorri 401b'!L:L,MATCH('Retirement Calculator'!A794,'Lorri 401b'!N:N,0),0)</f>
        <v>9662690.7371831574</v>
      </c>
      <c r="S794" s="25">
        <f t="shared" ca="1" si="787"/>
        <v>21327907.125778936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6404.7404596389215</v>
      </c>
      <c r="K795" s="25">
        <f t="shared" si="784"/>
        <v>16520.094745597391</v>
      </c>
      <c r="L795" s="25"/>
      <c r="N795" s="25">
        <f>'Combined Retirement'!$C$18/12</f>
        <v>33932.660666666663</v>
      </c>
      <c r="O795" s="25">
        <f t="shared" si="785"/>
        <v>11007.82546143035</v>
      </c>
      <c r="P795" s="25">
        <f t="shared" si="786"/>
        <v>22924.835205236312</v>
      </c>
      <c r="Q795" s="25">
        <f t="array" aca="1" ref="Q795" ca="1">INDEX('Isaac 401k'!L:L,MATCH('Retirement Calculator'!A795,'Isaac 401k'!N:N,0),0)</f>
        <v>11707390.030003373</v>
      </c>
      <c r="R795" s="25">
        <f t="array" aca="1" ref="R795" ca="1">INDEX('Lorri 401b'!L:L,MATCH('Retirement Calculator'!A795,'Lorri 401b'!N:N,0),0)</f>
        <v>9686363.0201143827</v>
      </c>
      <c r="S795" s="25">
        <f t="shared" ca="1" si="787"/>
        <v>21393753.050117753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6404.7404596389215</v>
      </c>
      <c r="K796" s="25">
        <f t="shared" si="784"/>
        <v>16520.094745597391</v>
      </c>
      <c r="L796" s="25"/>
      <c r="N796" s="25">
        <f>'Combined Retirement'!$C$18/12</f>
        <v>33932.660666666663</v>
      </c>
      <c r="O796" s="25">
        <f t="shared" si="785"/>
        <v>11007.82546143035</v>
      </c>
      <c r="P796" s="25">
        <f t="shared" si="786"/>
        <v>22924.835205236312</v>
      </c>
      <c r="Q796" s="25">
        <f t="array" aca="1" ref="Q796" ca="1">INDEX('Isaac 401k'!L:L,MATCH('Retirement Calculator'!A796,'Isaac 401k'!N:N,0),0)</f>
        <v>11749739.394916832</v>
      </c>
      <c r="R796" s="25">
        <f t="array" aca="1" ref="R796" ca="1">INDEX('Lorri 401b'!L:L,MATCH('Retirement Calculator'!A796,'Lorri 401b'!N:N,0),0)</f>
        <v>9710133.9375578221</v>
      </c>
      <c r="S796" s="25">
        <f t="shared" ca="1" si="787"/>
        <v>21459873.332474656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6404.7404596389215</v>
      </c>
      <c r="K797" s="25">
        <f t="shared" si="784"/>
        <v>16520.094745597391</v>
      </c>
      <c r="L797" s="25"/>
      <c r="N797" s="25">
        <f>'Combined Retirement'!$C$18/12</f>
        <v>33932.660666666663</v>
      </c>
      <c r="O797" s="25">
        <f t="shared" si="785"/>
        <v>11007.82546143035</v>
      </c>
      <c r="P797" s="25">
        <f t="shared" si="786"/>
        <v>22924.835205236312</v>
      </c>
      <c r="Q797" s="25">
        <f t="array" aca="1" ref="Q797" ca="1">INDEX('Isaac 401k'!L:L,MATCH('Retirement Calculator'!A797,'Isaac 401k'!N:N,0),0)</f>
        <v>11792265.215517431</v>
      </c>
      <c r="R797" s="25">
        <f t="array" aca="1" ref="R797" ca="1">INDEX('Lorri 401b'!L:L,MATCH('Retirement Calculator'!A797,'Lorri 401b'!N:N,0),0)</f>
        <v>9734003.9004906099</v>
      </c>
      <c r="S797" s="25">
        <f t="shared" ca="1" si="787"/>
        <v>21526269.116008043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6404.7404596389215</v>
      </c>
      <c r="K798" s="25">
        <f t="shared" si="784"/>
        <v>16520.094745597391</v>
      </c>
      <c r="L798" s="25"/>
      <c r="N798" s="25">
        <f>'Combined Retirement'!$C$18/12</f>
        <v>33932.660666666663</v>
      </c>
      <c r="O798" s="25">
        <f t="shared" si="785"/>
        <v>11007.82546143035</v>
      </c>
      <c r="P798" s="25">
        <f t="shared" si="786"/>
        <v>22924.835205236312</v>
      </c>
      <c r="Q798" s="25">
        <f t="array" aca="1" ref="Q798" ca="1">INDEX('Isaac 401k'!L:L,MATCH('Retirement Calculator'!A798,'Isaac 401k'!N:N,0),0)</f>
        <v>11834968.227037199</v>
      </c>
      <c r="R798" s="25">
        <f t="array" aca="1" ref="R798" ca="1">INDEX('Lorri 401b'!L:L,MATCH('Retirement Calculator'!A798,'Lorri 401b'!N:N,0),0)</f>
        <v>9757973.321602283</v>
      </c>
      <c r="S798" s="25">
        <f t="shared" ca="1" si="787"/>
        <v>21592941.548639484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6404.7404596389215</v>
      </c>
      <c r="K799" s="25">
        <f t="shared" si="784"/>
        <v>16520.094745597391</v>
      </c>
      <c r="L799" s="25"/>
      <c r="N799" s="25">
        <f>'Combined Retirement'!$C$18/12</f>
        <v>33932.660666666663</v>
      </c>
      <c r="O799" s="25">
        <f t="shared" si="785"/>
        <v>11007.82546143035</v>
      </c>
      <c r="P799" s="25">
        <f t="shared" si="786"/>
        <v>22924.835205236312</v>
      </c>
      <c r="Q799" s="25">
        <f t="array" aca="1" ref="Q799" ca="1">INDEX('Isaac 401k'!L:L,MATCH('Retirement Calculator'!A799,'Isaac 401k'!N:N,0),0)</f>
        <v>11877849.167771632</v>
      </c>
      <c r="R799" s="25">
        <f t="array" aca="1" ref="R799" ca="1">INDEX('Lorri 401b'!L:L,MATCH('Retirement Calculator'!A799,'Lorri 401b'!N:N,0),0)</f>
        <v>9782042.615301922</v>
      </c>
      <c r="S799" s="25">
        <f t="shared" ca="1" si="787"/>
        <v>21659891.783073552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6404.7404596389215</v>
      </c>
      <c r="K800" s="25">
        <f t="shared" si="784"/>
        <v>16520.094745597391</v>
      </c>
      <c r="L800" s="25"/>
      <c r="N800" s="25">
        <f>'Combined Retirement'!$C$18/12</f>
        <v>33932.660666666663</v>
      </c>
      <c r="O800" s="25">
        <f t="shared" si="785"/>
        <v>11007.82546143035</v>
      </c>
      <c r="P800" s="25">
        <f t="shared" si="786"/>
        <v>22924.835205236312</v>
      </c>
      <c r="Q800" s="25">
        <f t="array" aca="1" ref="Q800" ca="1">INDEX('Isaac 401k'!L:L,MATCH('Retirement Calculator'!A800,'Isaac 401k'!N:N,0),0)</f>
        <v>11920908.779092459</v>
      </c>
      <c r="R800" s="25">
        <f t="array" aca="1" ref="R800" ca="1">INDEX('Lorri 401b'!L:L,MATCH('Retirement Calculator'!A800,'Lorri 401b'!N:N,0),0)</f>
        <v>9806212.1977253091</v>
      </c>
      <c r="S800" s="25">
        <f t="shared" ca="1" si="787"/>
        <v>21727120.976817768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6404.7404596389215</v>
      </c>
      <c r="K801" s="25">
        <f t="shared" si="784"/>
        <v>16520.094745597391</v>
      </c>
      <c r="L801" s="25"/>
      <c r="N801" s="25">
        <f>'Combined Retirement'!$C$18/12</f>
        <v>33932.660666666663</v>
      </c>
      <c r="O801" s="25">
        <f t="shared" si="785"/>
        <v>11007.82546143035</v>
      </c>
      <c r="P801" s="25">
        <f t="shared" si="786"/>
        <v>22924.835205236312</v>
      </c>
      <c r="Q801" s="25">
        <f t="array" aca="1" ref="Q801" ca="1">INDEX('Isaac 401k'!L:L,MATCH('Retirement Calculator'!A801,'Isaac 401k'!N:N,0),0)</f>
        <v>11964147.805460457</v>
      </c>
      <c r="R801" s="25">
        <f t="array" aca="1" ref="R801" ca="1">INDEX('Lorri 401b'!L:L,MATCH('Retirement Calculator'!A801,'Lorri 401b'!N:N,0),0)</f>
        <v>9830482.4867421277</v>
      </c>
      <c r="S801" s="25">
        <f t="shared" ca="1" si="787"/>
        <v>21794630.292202584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6404.7404596389215</v>
      </c>
      <c r="K802" s="25">
        <f t="shared" si="784"/>
        <v>16520.094745597391</v>
      </c>
      <c r="L802" s="25"/>
      <c r="N802" s="25">
        <f>'Combined Retirement'!$C$18/12</f>
        <v>33932.660666666663</v>
      </c>
      <c r="O802" s="25">
        <f t="shared" si="785"/>
        <v>11007.82546143035</v>
      </c>
      <c r="P802" s="25">
        <f t="shared" si="786"/>
        <v>22924.835205236312</v>
      </c>
      <c r="Q802" s="25">
        <f t="array" aca="1" ref="Q802" ca="1">INDEX('Isaac 401k'!L:L,MATCH('Retirement Calculator'!A802,'Isaac 401k'!N:N,0),0)</f>
        <v>12007566.99443832</v>
      </c>
      <c r="R802" s="25">
        <f t="array" aca="1" ref="R802" ca="1">INDEX('Lorri 401b'!L:L,MATCH('Retirement Calculator'!A802,'Lorri 401b'!N:N,0),0)</f>
        <v>9854853.9019631837</v>
      </c>
      <c r="S802" s="25">
        <f t="shared" ca="1" si="787"/>
        <v>21862420.896401502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6404.7404596389215</v>
      </c>
      <c r="K803" s="25">
        <f t="shared" si="784"/>
        <v>16520.094745597391</v>
      </c>
      <c r="L803" s="25"/>
      <c r="N803" s="25">
        <f>'Combined Retirement'!$C$18/12</f>
        <v>33932.660666666663</v>
      </c>
      <c r="O803" s="25">
        <f t="shared" si="785"/>
        <v>11007.82546143035</v>
      </c>
      <c r="P803" s="25">
        <f t="shared" si="786"/>
        <v>22924.835205236312</v>
      </c>
      <c r="Q803" s="25">
        <f t="array" aca="1" ref="Q803" ca="1">INDEX('Isaac 401k'!L:L,MATCH('Retirement Calculator'!A803,'Isaac 401k'!N:N,0),0)</f>
        <v>12051167.096703593</v>
      </c>
      <c r="R803" s="25">
        <f t="array" aca="1" ref="R803" ca="1">INDEX('Lorri 401b'!L:L,MATCH('Retirement Calculator'!A803,'Lorri 401b'!N:N,0),0)</f>
        <v>9879326.8647476602</v>
      </c>
      <c r="S803" s="25">
        <f t="shared" ca="1" si="787"/>
        <v>21930493.961451255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6404.7404596389215</v>
      </c>
      <c r="K804" s="25">
        <f t="shared" si="784"/>
        <v>16520.094745597391</v>
      </c>
      <c r="L804" s="25"/>
      <c r="N804" s="25">
        <f>'Combined Retirement'!$C$18/12</f>
        <v>33932.660666666663</v>
      </c>
      <c r="O804" s="25">
        <f t="shared" si="785"/>
        <v>11007.82546143035</v>
      </c>
      <c r="P804" s="25">
        <f t="shared" si="786"/>
        <v>22924.835205236312</v>
      </c>
      <c r="Q804" s="25">
        <f t="array" aca="1" ref="Q804" ca="1">INDEX('Isaac 401k'!L:L,MATCH('Retirement Calculator'!A804,'Isaac 401k'!N:N,0),0)</f>
        <v>12094948.866061635</v>
      </c>
      <c r="R804" s="25">
        <f t="array" aca="1" ref="R804" ca="1">INDEX('Lorri 401b'!L:L,MATCH('Retirement Calculator'!A804,'Lorri 401b'!N:N,0),0)</f>
        <v>9903901.7982104048</v>
      </c>
      <c r="S804" s="25">
        <f t="shared" ca="1" si="787"/>
        <v>21998850.66427204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6404.7404596389215</v>
      </c>
      <c r="K805" s="25">
        <f t="shared" si="784"/>
        <v>16520.094745597391</v>
      </c>
      <c r="L805" s="25"/>
      <c r="N805" s="25">
        <f>'Combined Retirement'!$C$18/12</f>
        <v>33932.660666666663</v>
      </c>
      <c r="O805" s="25">
        <f t="shared" si="785"/>
        <v>11007.82546143035</v>
      </c>
      <c r="P805" s="25">
        <f t="shared" si="786"/>
        <v>22924.835205236312</v>
      </c>
      <c r="Q805" s="25">
        <f t="array" aca="1" ref="Q805" ca="1">INDEX('Isaac 401k'!L:L,MATCH('Retirement Calculator'!A805,'Isaac 401k'!N:N,0),0)</f>
        <v>12138913.059458671</v>
      </c>
      <c r="R805" s="25">
        <f t="array" aca="1" ref="R805" ca="1">INDEX('Lorri 401b'!L:L,MATCH('Retirement Calculator'!A805,'Lorri 401b'!N:N,0),0)</f>
        <v>9928579.1272292454</v>
      </c>
      <c r="S805" s="25">
        <f t="shared" ca="1" si="787"/>
        <v>22067492.186687917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6404.7404596389215</v>
      </c>
      <c r="K806" s="25">
        <f t="shared" si="784"/>
        <v>16520.094745597391</v>
      </c>
      <c r="L806" s="25"/>
      <c r="N806" s="25">
        <f>'Combined Retirement'!$C$18/12</f>
        <v>33932.660666666663</v>
      </c>
      <c r="O806" s="25">
        <f t="shared" si="785"/>
        <v>11007.82546143035</v>
      </c>
      <c r="P806" s="25">
        <f t="shared" si="786"/>
        <v>22924.835205236312</v>
      </c>
      <c r="Q806" s="25">
        <f t="array" aca="1" ref="Q806" ca="1">INDEX('Isaac 401k'!L:L,MATCH('Retirement Calculator'!A806,'Isaac 401k'!N:N,0),0)</f>
        <v>12183060.43699486</v>
      </c>
      <c r="R806" s="25">
        <f t="array" aca="1" ref="R806" ca="1">INDEX('Lorri 401b'!L:L,MATCH('Retirement Calculator'!A806,'Lorri 401b'!N:N,0),0)</f>
        <v>9953359.2784523312</v>
      </c>
      <c r="S806" s="25">
        <f t="shared" ca="1" si="787"/>
        <v>22136419.715447191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6404.7404596389215</v>
      </c>
      <c r="K807" s="25">
        <f t="shared" si="784"/>
        <v>16520.094745597391</v>
      </c>
      <c r="L807" s="25"/>
      <c r="N807" s="25">
        <f>'Combined Retirement'!$C$18/12</f>
        <v>33932.660666666663</v>
      </c>
      <c r="O807" s="25">
        <f t="shared" si="785"/>
        <v>11007.82546143035</v>
      </c>
      <c r="P807" s="25">
        <f t="shared" si="786"/>
        <v>22924.835205236312</v>
      </c>
      <c r="Q807" s="25">
        <f t="array" aca="1" ref="Q807" ca="1">INDEX('Isaac 401k'!L:L,MATCH('Retirement Calculator'!A807,'Isaac 401k'!N:N,0),0)</f>
        <v>12227391.761937451</v>
      </c>
      <c r="R807" s="25">
        <f t="array" aca="1" ref="R807" ca="1">INDEX('Lorri 401b'!L:L,MATCH('Retirement Calculator'!A807,'Lorri 401b'!N:N,0),0)</f>
        <v>9978242.6803055126</v>
      </c>
      <c r="S807" s="25">
        <f t="shared" ca="1" si="787"/>
        <v>22205634.442242965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6404.7404596389215</v>
      </c>
      <c r="K808" s="25">
        <f t="shared" si="784"/>
        <v>16520.094745597391</v>
      </c>
      <c r="L808" s="25"/>
      <c r="N808" s="25">
        <f>'Combined Retirement'!$C$18/12</f>
        <v>33932.660666666663</v>
      </c>
      <c r="O808" s="25">
        <f t="shared" si="785"/>
        <v>11007.82546143035</v>
      </c>
      <c r="P808" s="25">
        <f t="shared" si="786"/>
        <v>22924.835205236312</v>
      </c>
      <c r="Q808" s="25">
        <f t="array" aca="1" ref="Q808" ca="1">INDEX('Isaac 401k'!L:L,MATCH('Retirement Calculator'!A808,'Isaac 401k'!N:N,0),0)</f>
        <v>12271907.800733969</v>
      </c>
      <c r="R808" s="25">
        <f t="array" aca="1" ref="R808" ca="1">INDEX('Lorri 401b'!L:L,MATCH('Retirement Calculator'!A808,'Lorri 401b'!N:N,0),0)</f>
        <v>10003229.762999749</v>
      </c>
      <c r="S808" s="25">
        <f t="shared" ca="1" si="787"/>
        <v>22275137.563733719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6404.7404596389215</v>
      </c>
      <c r="K809" s="25">
        <f t="shared" si="784"/>
        <v>16520.094745597391</v>
      </c>
      <c r="L809" s="25"/>
      <c r="N809" s="25">
        <f>'Combined Retirement'!$C$18/12</f>
        <v>33932.660666666663</v>
      </c>
      <c r="O809" s="25">
        <f t="shared" si="785"/>
        <v>11007.82546143035</v>
      </c>
      <c r="P809" s="25">
        <f t="shared" si="786"/>
        <v>22924.835205236312</v>
      </c>
      <c r="Q809" s="25">
        <f t="array" aca="1" ref="Q809" ca="1">INDEX('Isaac 401k'!L:L,MATCH('Retirement Calculator'!A809,'Isaac 401k'!N:N,0),0)</f>
        <v>12316609.323025472</v>
      </c>
      <c r="R809" s="25">
        <f t="array" aca="1" ref="R809" ca="1">INDEX('Lorri 401b'!L:L,MATCH('Retirement Calculator'!A809,'Lorri 401b'!N:N,0),0)</f>
        <v>10028320.958538543</v>
      </c>
      <c r="S809" s="25">
        <f t="shared" ca="1" si="787"/>
        <v>22344930.281564016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6404.7404596389215</v>
      </c>
      <c r="K810" s="25">
        <f t="shared" si="784"/>
        <v>16520.094745597391</v>
      </c>
      <c r="L810" s="25"/>
      <c r="N810" s="25">
        <f>'Combined Retirement'!$C$18/12</f>
        <v>33932.660666666663</v>
      </c>
      <c r="O810" s="25">
        <f t="shared" si="785"/>
        <v>11007.82546143035</v>
      </c>
      <c r="P810" s="25">
        <f t="shared" si="786"/>
        <v>22924.835205236312</v>
      </c>
      <c r="Q810" s="25">
        <f t="array" aca="1" ref="Q810" ca="1">INDEX('Isaac 401k'!L:L,MATCH('Retirement Calculator'!A810,'Isaac 401k'!N:N,0),0)</f>
        <v>12361497.101659857</v>
      </c>
      <c r="R810" s="25">
        <f t="array" aca="1" ref="R810" ca="1">INDEX('Lorri 401b'!L:L,MATCH('Retirement Calculator'!A810,'Lorri 401b'!N:N,0),0)</f>
        <v>10053516.700725418</v>
      </c>
      <c r="S810" s="25">
        <f t="shared" ca="1" si="787"/>
        <v>22415013.802385274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6404.7404596389215</v>
      </c>
      <c r="K811" s="25">
        <f t="shared" si="784"/>
        <v>16520.094745597391</v>
      </c>
      <c r="L811" s="25"/>
      <c r="N811" s="25">
        <f>'Combined Retirement'!$C$18/12</f>
        <v>33932.660666666663</v>
      </c>
      <c r="O811" s="25">
        <f t="shared" si="785"/>
        <v>11007.82546143035</v>
      </c>
      <c r="P811" s="25">
        <f t="shared" si="786"/>
        <v>22924.835205236312</v>
      </c>
      <c r="Q811" s="25">
        <f t="array" aca="1" ref="Q811" ca="1">INDEX('Isaac 401k'!L:L,MATCH('Retirement Calculator'!A811,'Isaac 401k'!N:N,0),0)</f>
        <v>12406571.912705218</v>
      </c>
      <c r="R811" s="25">
        <f t="array" aca="1" ref="R811" ca="1">INDEX('Lorri 401b'!L:L,MATCH('Retirement Calculator'!A811,'Lorri 401b'!N:N,0),0)</f>
        <v>10078817.425171403</v>
      </c>
      <c r="S811" s="25">
        <f t="shared" ca="1" si="787"/>
        <v>22485389.337876622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6404.7404596389215</v>
      </c>
      <c r="K812" s="25">
        <f t="shared" si="784"/>
        <v>16520.094745597391</v>
      </c>
      <c r="L812" s="25"/>
      <c r="N812" s="25">
        <f>'Combined Retirement'!$C$18/12</f>
        <v>33932.660666666663</v>
      </c>
      <c r="O812" s="25">
        <f t="shared" si="785"/>
        <v>11007.82546143035</v>
      </c>
      <c r="P812" s="25">
        <f t="shared" si="786"/>
        <v>22924.835205236312</v>
      </c>
      <c r="Q812" s="25">
        <f t="array" aca="1" ref="Q812" ca="1">INDEX('Isaac 401k'!L:L,MATCH('Retirement Calculator'!A812,'Isaac 401k'!N:N,0),0)</f>
        <v>12451834.535463268</v>
      </c>
      <c r="R812" s="25">
        <f t="array" aca="1" ref="R812" ca="1">INDEX('Lorri 401b'!L:L,MATCH('Retirement Calculator'!A812,'Lorri 401b'!N:N,0),0)</f>
        <v>10104223.569302581</v>
      </c>
      <c r="S812" s="25">
        <f t="shared" ca="1" si="787"/>
        <v>22556058.104765847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6404.7404596389215</v>
      </c>
      <c r="K813" s="25">
        <f t="shared" si="784"/>
        <v>16520.094745597391</v>
      </c>
      <c r="L813" s="25"/>
      <c r="N813" s="25">
        <f>'Combined Retirement'!$C$18/12</f>
        <v>33932.660666666663</v>
      </c>
      <c r="O813" s="25">
        <f t="shared" si="785"/>
        <v>11007.82546143035</v>
      </c>
      <c r="P813" s="25">
        <f t="shared" si="786"/>
        <v>22924.835205236312</v>
      </c>
      <c r="Q813" s="25">
        <f t="array" aca="1" ref="Q813" ca="1">INDEX('Isaac 401k'!L:L,MATCH('Retirement Calculator'!A813,'Isaac 401k'!N:N,0),0)</f>
        <v>12497285.752482811</v>
      </c>
      <c r="R813" s="25">
        <f t="array" aca="1" ref="R813" ca="1">INDEX('Lorri 401b'!L:L,MATCH('Retirement Calculator'!A813,'Lorri 401b'!N:N,0),0)</f>
        <v>10129735.572367638</v>
      </c>
      <c r="S813" s="25">
        <f t="shared" ca="1" si="787"/>
        <v>22627021.324850447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6404.7404596389215</v>
      </c>
      <c r="K814" s="25">
        <f t="shared" si="784"/>
        <v>16520.094745597391</v>
      </c>
      <c r="L814" s="25"/>
      <c r="N814" s="25">
        <f>'Combined Retirement'!$C$18/12</f>
        <v>33932.660666666663</v>
      </c>
      <c r="O814" s="25">
        <f t="shared" si="785"/>
        <v>11007.82546143035</v>
      </c>
      <c r="P814" s="25">
        <f t="shared" si="786"/>
        <v>22924.835205236312</v>
      </c>
      <c r="Q814" s="25">
        <f t="array" aca="1" ref="Q814" ca="1">INDEX('Isaac 401k'!L:L,MATCH('Retirement Calculator'!A814,'Isaac 401k'!N:N,0),0)</f>
        <v>12542926.349573268</v>
      </c>
      <c r="R814" s="25">
        <f t="array" aca="1" ref="R814" ca="1">INDEX('Lorri 401b'!L:L,MATCH('Retirement Calculator'!A814,'Lorri 401b'!N:N,0),0)</f>
        <v>10155353.875445466</v>
      </c>
      <c r="S814" s="25">
        <f t="shared" ca="1" si="787"/>
        <v>22698280.225018732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6404.7404596389215</v>
      </c>
      <c r="K815" s="25">
        <f t="shared" si="784"/>
        <v>16520.094745597391</v>
      </c>
      <c r="L815" s="25"/>
      <c r="N815" s="25">
        <f>'Combined Retirement'!$C$18/12</f>
        <v>33932.660666666663</v>
      </c>
      <c r="O815" s="25">
        <f t="shared" si="785"/>
        <v>11007.82546143035</v>
      </c>
      <c r="P815" s="25">
        <f t="shared" si="786"/>
        <v>22924.835205236312</v>
      </c>
      <c r="Q815" s="25">
        <f t="array" aca="1" ref="Q815" ca="1">INDEX('Isaac 401k'!L:L,MATCH('Retirement Calculator'!A815,'Isaac 401k'!N:N,0),0)</f>
        <v>12588757.115818268</v>
      </c>
      <c r="R815" s="25">
        <f t="array" aca="1" ref="R815" ca="1">INDEX('Lorri 401b'!L:L,MATCH('Retirement Calculator'!A815,'Lorri 401b'!N:N,0),0)</f>
        <v>10181078.921452785</v>
      </c>
      <c r="S815" s="25">
        <f t="shared" ca="1" si="787"/>
        <v>22769836.037271053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6404.7404596389215</v>
      </c>
      <c r="K816" s="25">
        <f t="shared" si="784"/>
        <v>16520.094745597391</v>
      </c>
      <c r="L816" s="25"/>
      <c r="N816" s="25">
        <f>'Combined Retirement'!$C$18/12</f>
        <v>33932.660666666663</v>
      </c>
      <c r="O816" s="25">
        <f t="shared" si="785"/>
        <v>11007.82546143035</v>
      </c>
      <c r="P816" s="25">
        <f t="shared" si="786"/>
        <v>22924.835205236312</v>
      </c>
      <c r="Q816" s="25">
        <f t="array" aca="1" ref="Q816" ca="1">INDEX('Isaac 401k'!L:L,MATCH('Retirement Calculator'!A816,'Isaac 401k'!N:N,0),0)</f>
        <v>12634778.843589289</v>
      </c>
      <c r="R816" s="25">
        <f t="array" aca="1" ref="R816" ca="1">INDEX('Lorri 401b'!L:L,MATCH('Retirement Calculator'!A816,'Lorri 401b'!N:N,0),0)</f>
        <v>10206911.155151801</v>
      </c>
      <c r="S816" s="25">
        <f t="shared" ca="1" si="787"/>
        <v>22841689.99874109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6404.7404596389215</v>
      </c>
      <c r="K817" s="25">
        <f t="shared" si="784"/>
        <v>16520.094745597391</v>
      </c>
      <c r="L817" s="25"/>
      <c r="N817" s="25">
        <f>'Combined Retirement'!$C$18/12</f>
        <v>33932.660666666663</v>
      </c>
      <c r="O817" s="25">
        <f t="shared" si="785"/>
        <v>11007.82546143035</v>
      </c>
      <c r="P817" s="25">
        <f t="shared" si="786"/>
        <v>22924.835205236312</v>
      </c>
      <c r="Q817" s="25">
        <f t="array" aca="1" ref="Q817" ca="1">INDEX('Isaac 401k'!L:L,MATCH('Retirement Calculator'!A817,'Isaac 401k'!N:N,0),0)</f>
        <v>12680992.328559356</v>
      </c>
      <c r="R817" s="25">
        <f t="array" aca="1" ref="R817" ca="1">INDEX('Lorri 401b'!L:L,MATCH('Retirement Calculator'!A817,'Lorri 401b'!N:N,0),0)</f>
        <v>10232851.023157896</v>
      </c>
      <c r="S817" s="25">
        <f t="shared" ca="1" si="787"/>
        <v>22913843.351717252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6404.7404596389215</v>
      </c>
      <c r="K818" s="25">
        <f t="shared" si="784"/>
        <v>16520.094745597391</v>
      </c>
      <c r="L818" s="25"/>
      <c r="N818" s="25">
        <f>'Combined Retirement'!$C$18/12</f>
        <v>33932.660666666663</v>
      </c>
      <c r="O818" s="25">
        <f t="shared" si="785"/>
        <v>11007.82546143035</v>
      </c>
      <c r="P818" s="25">
        <f t="shared" si="786"/>
        <v>22924.835205236312</v>
      </c>
      <c r="Q818" s="25">
        <f t="array" aca="1" ref="Q818" ca="1">INDEX('Isaac 401k'!L:L,MATCH('Retirement Calculator'!A818,'Isaac 401k'!N:N,0),0)</f>
        <v>12727398.369716799</v>
      </c>
      <c r="R818" s="25">
        <f t="array" aca="1" ref="R818" ca="1">INDEX('Lorri 401b'!L:L,MATCH('Retirement Calculator'!A818,'Lorri 401b'!N:N,0),0)</f>
        <v>10258898.97394735</v>
      </c>
      <c r="S818" s="25">
        <f t="shared" ca="1" si="787"/>
        <v>22986297.343664147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6404.7404596389215</v>
      </c>
      <c r="K819" s="25">
        <f t="shared" si="784"/>
        <v>16520.094745597391</v>
      </c>
      <c r="L819" s="25"/>
      <c r="N819" s="25">
        <f>'Combined Retirement'!$C$18/12</f>
        <v>33932.660666666663</v>
      </c>
      <c r="O819" s="25">
        <f t="shared" si="785"/>
        <v>11007.82546143035</v>
      </c>
      <c r="P819" s="25">
        <f t="shared" si="786"/>
        <v>22924.835205236312</v>
      </c>
      <c r="Q819" s="25">
        <f t="array" aca="1" ref="Q819" ca="1">INDEX('Isaac 401k'!L:L,MATCH('Retirement Calculator'!A819,'Isaac 401k'!N:N,0),0)</f>
        <v>12773997.769379064</v>
      </c>
      <c r="R819" s="25">
        <f t="array" aca="1" ref="R819" ca="1">INDEX('Lorri 401b'!L:L,MATCH('Retirement Calculator'!A819,'Lorri 401b'!N:N,0),0)</f>
        <v>10285055.457865093</v>
      </c>
      <c r="S819" s="25">
        <f t="shared" ca="1" si="787"/>
        <v>23059053.227244157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6404.7404596389215</v>
      </c>
      <c r="K820" s="25">
        <f t="shared" si="784"/>
        <v>16520.094745597391</v>
      </c>
      <c r="L820" s="25"/>
      <c r="N820" s="25">
        <f>'Combined Retirement'!$C$18/12</f>
        <v>33932.660666666663</v>
      </c>
      <c r="O820" s="25">
        <f t="shared" si="785"/>
        <v>11007.82546143035</v>
      </c>
      <c r="P820" s="25">
        <f t="shared" si="786"/>
        <v>22924.835205236312</v>
      </c>
      <c r="Q820" s="25">
        <f t="array" aca="1" ref="Q820" ca="1">INDEX('Isaac 401k'!L:L,MATCH('Retirement Calculator'!A820,'Isaac 401k'!N:N,0),0)</f>
        <v>12820791.333206588</v>
      </c>
      <c r="R820" s="25">
        <f t="array" aca="1" ref="R820" ca="1">INDEX('Lorri 401b'!L:L,MATCH('Retirement Calculator'!A820,'Lorri 401b'!N:N,0),0)</f>
        <v>10311320.927132495</v>
      </c>
      <c r="S820" s="25">
        <f t="shared" ca="1" si="787"/>
        <v>23132112.260339081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6404.7404596389215</v>
      </c>
      <c r="K821" s="25">
        <f t="shared" si="784"/>
        <v>16520.094745597391</v>
      </c>
      <c r="L821" s="25"/>
      <c r="N821" s="25">
        <f>'Combined Retirement'!$C$18/12</f>
        <v>33932.660666666663</v>
      </c>
      <c r="O821" s="25">
        <f t="shared" si="785"/>
        <v>11007.82546143035</v>
      </c>
      <c r="P821" s="25">
        <f t="shared" si="786"/>
        <v>22924.835205236312</v>
      </c>
      <c r="Q821" s="25">
        <f t="array" aca="1" ref="Q821" ca="1">INDEX('Isaac 401k'!L:L,MATCH('Retirement Calculator'!A821,'Isaac 401k'!N:N,0),0)</f>
        <v>12867779.870216727</v>
      </c>
      <c r="R821" s="25">
        <f t="array" aca="1" ref="R821" ca="1">INDEX('Lorri 401b'!L:L,MATCH('Retirement Calculator'!A821,'Lorri 401b'!N:N,0),0)</f>
        <v>10337695.835855177</v>
      </c>
      <c r="S821" s="25">
        <f t="shared" ca="1" si="787"/>
        <v>23205475.706071906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6404.7404596389215</v>
      </c>
      <c r="K822" s="25">
        <f t="shared" si="784"/>
        <v>16520.094745597391</v>
      </c>
      <c r="L822" s="25"/>
      <c r="N822" s="25">
        <f>'Combined Retirement'!$C$18/12</f>
        <v>33932.660666666663</v>
      </c>
      <c r="O822" s="25">
        <f t="shared" si="785"/>
        <v>11007.82546143035</v>
      </c>
      <c r="P822" s="25">
        <f t="shared" si="786"/>
        <v>22924.835205236312</v>
      </c>
      <c r="Q822" s="25">
        <f t="array" aca="1" ref="Q822" ca="1">INDEX('Isaac 401k'!L:L,MATCH('Retirement Calculator'!A822,'Isaac 401k'!N:N,0),0)</f>
        <v>12914964.192797743</v>
      </c>
      <c r="R822" s="25">
        <f t="array" aca="1" ref="R822" ca="1">INDEX('Lorri 401b'!L:L,MATCH('Retirement Calculator'!A822,'Lorri 401b'!N:N,0),0)</f>
        <v>10364180.64003087</v>
      </c>
      <c r="S822" s="25">
        <f t="shared" ca="1" si="787"/>
        <v>23279144.832828611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6404.7404596389215</v>
      </c>
      <c r="K823" s="25">
        <f t="shared" si="784"/>
        <v>16520.094745597391</v>
      </c>
      <c r="L823" s="25"/>
      <c r="N823" s="25">
        <f>'Combined Retirement'!$C$18/12</f>
        <v>33932.660666666663</v>
      </c>
      <c r="O823" s="25">
        <f t="shared" si="785"/>
        <v>11007.82546143035</v>
      </c>
      <c r="P823" s="25">
        <f t="shared" si="786"/>
        <v>22924.835205236312</v>
      </c>
      <c r="Q823" s="25">
        <f t="array" aca="1" ref="Q823" ca="1">INDEX('Isaac 401k'!L:L,MATCH('Retirement Calculator'!A823,'Isaac 401k'!N:N,0),0)</f>
        <v>12962345.116722845</v>
      </c>
      <c r="R823" s="25">
        <f t="array" aca="1" ref="R823" ca="1">INDEX('Lorri 401b'!L:L,MATCH('Retirement Calculator'!A823,'Lorri 401b'!N:N,0),0)</f>
        <v>10390775.797557296</v>
      </c>
      <c r="S823" s="25">
        <f t="shared" ca="1" si="787"/>
        <v>23353120.914280139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6404.7404596389215</v>
      </c>
      <c r="K824" s="25">
        <f t="shared" si="784"/>
        <v>16520.094745597391</v>
      </c>
      <c r="L824" s="25"/>
      <c r="N824" s="25">
        <f>'Combined Retirement'!$C$18/12</f>
        <v>33932.660666666663</v>
      </c>
      <c r="O824" s="25">
        <f t="shared" si="785"/>
        <v>11007.82546143035</v>
      </c>
      <c r="P824" s="25">
        <f t="shared" si="786"/>
        <v>22924.835205236312</v>
      </c>
      <c r="Q824" s="25">
        <f t="array" aca="1" ref="Q824" ca="1">INDEX('Isaac 401k'!L:L,MATCH('Retirement Calculator'!A824,'Isaac 401k'!N:N,0),0)</f>
        <v>13009923.461164301</v>
      </c>
      <c r="R824" s="25">
        <f t="array" aca="1" ref="R824" ca="1">INDEX('Lorri 401b'!L:L,MATCH('Retirement Calculator'!A824,'Lorri 401b'!N:N,0),0)</f>
        <v>10417481.768240081</v>
      </c>
      <c r="S824" s="25">
        <f t="shared" ca="1" si="787"/>
        <v>23427405.229404382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6404.7404596389215</v>
      </c>
      <c r="K825" s="25">
        <f t="shared" si="784"/>
        <v>16520.094745597391</v>
      </c>
      <c r="L825" s="25"/>
      <c r="N825" s="25">
        <f>'Combined Retirement'!$C$18/12</f>
        <v>33932.660666666663</v>
      </c>
      <c r="O825" s="25">
        <f t="shared" si="785"/>
        <v>11007.82546143035</v>
      </c>
      <c r="P825" s="25">
        <f t="shared" si="786"/>
        <v>22924.835205236312</v>
      </c>
      <c r="Q825" s="25">
        <f t="array" aca="1" ref="Q825" ca="1">INDEX('Isaac 401k'!L:L,MATCH('Retirement Calculator'!A825,'Isaac 401k'!N:N,0),0)</f>
        <v>13057700.048707597</v>
      </c>
      <c r="R825" s="25">
        <f t="array" aca="1" ref="R825" ca="1">INDEX('Lorri 401b'!L:L,MATCH('Retirement Calculator'!A825,'Lorri 401b'!N:N,0),0)</f>
        <v>10444299.01380071</v>
      </c>
      <c r="S825" s="25">
        <f t="shared" ca="1" si="787"/>
        <v>23501999.062508307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6404.7404596389215</v>
      </c>
      <c r="K826" s="25">
        <f t="shared" si="784"/>
        <v>16520.094745597391</v>
      </c>
      <c r="L826" s="25"/>
      <c r="N826" s="25">
        <f>'Combined Retirement'!$C$18/12</f>
        <v>33932.660666666663</v>
      </c>
      <c r="O826" s="25">
        <f t="shared" si="785"/>
        <v>11007.82546143035</v>
      </c>
      <c r="P826" s="25">
        <f t="shared" si="786"/>
        <v>22924.835205236312</v>
      </c>
      <c r="Q826" s="25">
        <f t="array" aca="1" ref="Q826" ca="1">INDEX('Isaac 401k'!L:L,MATCH('Retirement Calculator'!A826,'Isaac 401k'!N:N,0),0)</f>
        <v>13105675.705365658</v>
      </c>
      <c r="R826" s="25">
        <f t="array" aca="1" ref="R826" ca="1">INDEX('Lorri 401b'!L:L,MATCH('Retirement Calculator'!A826,'Lorri 401b'!N:N,0),0)</f>
        <v>10471227.99788451</v>
      </c>
      <c r="S826" s="25">
        <f t="shared" ca="1" si="787"/>
        <v>23576903.70325017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6404.7404596389215</v>
      </c>
      <c r="K827" s="25">
        <f t="shared" si="784"/>
        <v>16520.094745597391</v>
      </c>
      <c r="L827" s="25"/>
      <c r="N827" s="25">
        <f>'Combined Retirement'!$C$18/12</f>
        <v>33932.660666666663</v>
      </c>
      <c r="O827" s="25">
        <f t="shared" si="785"/>
        <v>11007.82546143035</v>
      </c>
      <c r="P827" s="25">
        <f t="shared" si="786"/>
        <v>22924.835205236312</v>
      </c>
      <c r="Q827" s="25">
        <f t="array" aca="1" ref="Q827" ca="1">INDEX('Isaac 401k'!L:L,MATCH('Retirement Calculator'!A827,'Isaac 401k'!N:N,0),0)</f>
        <v>13153851.260593127</v>
      </c>
      <c r="R827" s="25">
        <f t="array" aca="1" ref="R827" ca="1">INDEX('Lorri 401b'!L:L,MATCH('Retirement Calculator'!A827,'Lorri 401b'!N:N,0),0)</f>
        <v>10498269.186068658</v>
      </c>
      <c r="S827" s="25">
        <f t="shared" ca="1" si="787"/>
        <v>23652120.446661785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6404.7404596389215</v>
      </c>
      <c r="K828" s="25">
        <f t="shared" si="784"/>
        <v>16520.094745597391</v>
      </c>
      <c r="L828" s="25"/>
      <c r="N828" s="25">
        <f>'Combined Retirement'!$C$18/12</f>
        <v>33932.660666666663</v>
      </c>
      <c r="O828" s="25">
        <f t="shared" si="785"/>
        <v>11007.82546143035</v>
      </c>
      <c r="P828" s="25">
        <f t="shared" si="786"/>
        <v>22924.835205236312</v>
      </c>
      <c r="Q828" s="25">
        <f t="array" aca="1" ref="Q828" ca="1">INDEX('Isaac 401k'!L:L,MATCH('Retirement Calculator'!A828,'Isaac 401k'!N:N,0),0)</f>
        <v>13202227.547300711</v>
      </c>
      <c r="R828" s="25">
        <f t="array" aca="1" ref="R828" ca="1">INDEX('Lorri 401b'!L:L,MATCH('Retirement Calculator'!A828,'Lorri 401b'!N:N,0),0)</f>
        <v>10525423.045870241</v>
      </c>
      <c r="S828" s="25">
        <f t="shared" ca="1" si="787"/>
        <v>23727650.593170952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6404.7404596389215</v>
      </c>
      <c r="K829" s="25">
        <f t="shared" si="784"/>
        <v>16520.094745597391</v>
      </c>
      <c r="L829" s="25"/>
      <c r="N829" s="25">
        <f>'Combined Retirement'!$C$18/12</f>
        <v>33932.660666666663</v>
      </c>
      <c r="O829" s="25">
        <f t="shared" si="785"/>
        <v>11007.82546143035</v>
      </c>
      <c r="P829" s="25">
        <f t="shared" si="786"/>
        <v>22924.835205236312</v>
      </c>
      <c r="Q829" s="25">
        <f t="array" aca="1" ref="Q829" ca="1">INDEX('Isaac 401k'!L:L,MATCH('Retirement Calculator'!A829,'Isaac 401k'!N:N,0),0)</f>
        <v>13250805.401869576</v>
      </c>
      <c r="R829" s="25">
        <f t="array" aca="1" ref="R829" ca="1">INDEX('Lorri 401b'!L:L,MATCH('Retirement Calculator'!A829,'Lorri 401b'!N:N,0),0)</f>
        <v>10552690.04675433</v>
      </c>
      <c r="S829" s="25">
        <f t="shared" ca="1" si="787"/>
        <v>23803495.448623907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6404.7404596389215</v>
      </c>
      <c r="K830" s="25">
        <f t="shared" si="784"/>
        <v>16520.094745597391</v>
      </c>
      <c r="L830" s="25"/>
      <c r="N830" s="25">
        <f>'Combined Retirement'!$C$18/12</f>
        <v>33932.660666666663</v>
      </c>
      <c r="O830" s="25">
        <f t="shared" si="785"/>
        <v>11007.82546143035</v>
      </c>
      <c r="P830" s="25">
        <f t="shared" si="786"/>
        <v>22924.835205236312</v>
      </c>
      <c r="Q830" s="25">
        <f t="array" aca="1" ref="Q830" ca="1">INDEX('Isaac 401k'!L:L,MATCH('Retirement Calculator'!A830,'Isaac 401k'!N:N,0),0)</f>
        <v>13299585.664165812</v>
      </c>
      <c r="R830" s="25">
        <f t="array" aca="1" ref="R830" ca="1">INDEX('Lorri 401b'!L:L,MATCH('Retirement Calculator'!A830,'Lorri 401b'!N:N,0),0)</f>
        <v>10580070.660142103</v>
      </c>
      <c r="S830" s="25">
        <f t="shared" ca="1" si="787"/>
        <v>23879656.324307915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6404.7404596389215</v>
      </c>
      <c r="K831" s="25">
        <f t="shared" si="784"/>
        <v>16520.094745597391</v>
      </c>
      <c r="L831" s="25"/>
      <c r="N831" s="25">
        <f>'Combined Retirement'!$C$18/12</f>
        <v>33932.660666666663</v>
      </c>
      <c r="O831" s="25">
        <f t="shared" si="785"/>
        <v>11007.82546143035</v>
      </c>
      <c r="P831" s="25">
        <f t="shared" si="786"/>
        <v>22924.835205236312</v>
      </c>
      <c r="Q831" s="25">
        <f t="array" aca="1" ref="Q831" ca="1">INDEX('Isaac 401k'!L:L,MATCH('Retirement Calculator'!A831,'Isaac 401k'!N:N,0),0)</f>
        <v>13348569.177554948</v>
      </c>
      <c r="R831" s="25">
        <f t="array" aca="1" ref="R831" ca="1">INDEX('Lorri 401b'!L:L,MATCH('Retirement Calculator'!A831,'Lorri 401b'!N:N,0),0)</f>
        <v>10607565.359418992</v>
      </c>
      <c r="S831" s="25">
        <f t="shared" ca="1" si="787"/>
        <v>23956134.536973938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6404.7404596389215</v>
      </c>
      <c r="K832" s="25">
        <f t="shared" si="784"/>
        <v>16520.094745597391</v>
      </c>
      <c r="L832" s="25"/>
      <c r="N832" s="25">
        <f>'Combined Retirement'!$C$18/12</f>
        <v>33932.660666666663</v>
      </c>
      <c r="O832" s="25">
        <f t="shared" si="785"/>
        <v>11007.82546143035</v>
      </c>
      <c r="P832" s="25">
        <f t="shared" si="786"/>
        <v>22924.835205236312</v>
      </c>
      <c r="Q832" s="25">
        <f t="array" aca="1" ref="Q832" ca="1">INDEX('Isaac 401k'!L:L,MATCH('Retirement Calculator'!A832,'Isaac 401k'!N:N,0),0)</f>
        <v>13397756.788916539</v>
      </c>
      <c r="R832" s="25">
        <f t="array" aca="1" ref="R832" ca="1">INDEX('Lorri 401b'!L:L,MATCH('Retirement Calculator'!A832,'Lorri 401b'!N:N,0),0)</f>
        <v>10635174.619942868</v>
      </c>
      <c r="S832" s="25">
        <f t="shared" ca="1" si="787"/>
        <v>24032931.408859409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6404.7404596389215</v>
      </c>
      <c r="K833" s="25">
        <f t="shared" si="784"/>
        <v>16520.094745597391</v>
      </c>
      <c r="L833" s="25"/>
      <c r="N833" s="25">
        <f>'Combined Retirement'!$C$18/12</f>
        <v>33932.660666666663</v>
      </c>
      <c r="O833" s="25">
        <f t="shared" si="785"/>
        <v>11007.82546143035</v>
      </c>
      <c r="P833" s="25">
        <f t="shared" si="786"/>
        <v>22924.835205236312</v>
      </c>
      <c r="Q833" s="25">
        <f t="array" aca="1" ref="Q833" ca="1">INDEX('Isaac 401k'!L:L,MATCH('Retirement Calculator'!A833,'Isaac 401k'!N:N,0),0)</f>
        <v>13447149.348658804</v>
      </c>
      <c r="R833" s="25">
        <f t="array" aca="1" ref="R833" ca="1">INDEX('Lorri 401b'!L:L,MATCH('Retirement Calculator'!A833,'Lorri 401b'!N:N,0),0)</f>
        <v>10662898.91905226</v>
      </c>
      <c r="S833" s="25">
        <f t="shared" ca="1" si="787"/>
        <v>24110048.267711066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6404.7404596389215</v>
      </c>
      <c r="K834" s="25">
        <f t="shared" si="784"/>
        <v>16520.094745597391</v>
      </c>
      <c r="L834" s="25"/>
      <c r="N834" s="25">
        <f>'Combined Retirement'!$C$18/12</f>
        <v>33932.660666666663</v>
      </c>
      <c r="O834" s="25">
        <f t="shared" si="785"/>
        <v>11007.82546143035</v>
      </c>
      <c r="P834" s="25">
        <f t="shared" si="786"/>
        <v>22924.835205236312</v>
      </c>
      <c r="Q834" s="25">
        <f t="array" aca="1" ref="Q834" ca="1">INDEX('Isaac 401k'!L:L,MATCH('Retirement Calculator'!A834,'Isaac 401k'!N:N,0),0)</f>
        <v>13496747.710733328</v>
      </c>
      <c r="R834" s="25">
        <f t="array" aca="1" ref="R834" ca="1">INDEX('Lorri 401b'!L:L,MATCH('Retirement Calculator'!A834,'Lorri 401b'!N:N,0),0)</f>
        <v>10690738.736074608</v>
      </c>
      <c r="S834" s="25">
        <f t="shared" ca="1" si="787"/>
        <v>24187486.446807936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6404.7404596389215</v>
      </c>
      <c r="K835" s="25">
        <f t="shared" si="784"/>
        <v>16520.094745597391</v>
      </c>
      <c r="L835" s="25"/>
      <c r="N835" s="25">
        <f>'Combined Retirement'!$C$18/12</f>
        <v>33932.660666666663</v>
      </c>
      <c r="O835" s="25">
        <f t="shared" si="785"/>
        <v>11007.82546143035</v>
      </c>
      <c r="P835" s="25">
        <f t="shared" si="786"/>
        <v>22924.835205236312</v>
      </c>
      <c r="Q835" s="25">
        <f t="array" aca="1" ref="Q835" ca="1">INDEX('Isaac 401k'!L:L,MATCH('Retirement Calculator'!A835,'Isaac 401k'!N:N,0),0)</f>
        <v>13546552.732649829</v>
      </c>
      <c r="R835" s="25">
        <f t="array" aca="1" ref="R835" ca="1">INDEX('Lorri 401b'!L:L,MATCH('Retirement Calculator'!A835,'Lorri 401b'!N:N,0),0)</f>
        <v>10718694.552334549</v>
      </c>
      <c r="S835" s="25">
        <f t="shared" ca="1" si="787"/>
        <v>24265247.28498438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6404.7404596389215</v>
      </c>
      <c r="K836" s="25">
        <f t="shared" si="784"/>
        <v>16520.094745597391</v>
      </c>
      <c r="L836" s="25"/>
      <c r="N836" s="25">
        <f>'Combined Retirement'!$C$18/12</f>
        <v>33932.660666666663</v>
      </c>
      <c r="O836" s="25">
        <f t="shared" si="785"/>
        <v>11007.82546143035</v>
      </c>
      <c r="P836" s="25">
        <f t="shared" si="786"/>
        <v>22924.835205236312</v>
      </c>
      <c r="Q836" s="25">
        <f t="array" aca="1" ref="Q836" ca="1">INDEX('Isaac 401k'!L:L,MATCH('Retirement Calculator'!A836,'Isaac 401k'!N:N,0),0)</f>
        <v>13596565.275490982</v>
      </c>
      <c r="R836" s="25">
        <f t="array" aca="1" ref="R836" ca="1">INDEX('Lorri 401b'!L:L,MATCH('Retirement Calculator'!A836,'Lorri 401b'!N:N,0),0)</f>
        <v>10746766.85116224</v>
      </c>
      <c r="S836" s="25">
        <f t="shared" ca="1" si="787"/>
        <v>24343332.126653224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6404.7404596389215</v>
      </c>
      <c r="K837" s="25">
        <f t="shared" si="784"/>
        <v>16520.094745597391</v>
      </c>
      <c r="L837" s="25"/>
      <c r="N837" s="25">
        <f>'Combined Retirement'!$C$18/12</f>
        <v>33932.660666666663</v>
      </c>
      <c r="O837" s="25">
        <f t="shared" si="785"/>
        <v>11007.82546143035</v>
      </c>
      <c r="P837" s="25">
        <f t="shared" si="786"/>
        <v>22924.835205236312</v>
      </c>
      <c r="Q837" s="25">
        <f t="array" aca="1" ref="Q837" ca="1">INDEX('Isaac 401k'!L:L,MATCH('Retirement Calculator'!A837,'Isaac 401k'!N:N,0),0)</f>
        <v>13646786.203927306</v>
      </c>
      <c r="R837" s="25">
        <f t="array" aca="1" ref="R837" ca="1">INDEX('Lorri 401b'!L:L,MATCH('Retirement Calculator'!A837,'Lorri 401b'!N:N,0),0)</f>
        <v>10774956.117901713</v>
      </c>
      <c r="S837" s="25">
        <f t="shared" ca="1" si="787"/>
        <v>24421742.321829021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6404.7404596389215</v>
      </c>
      <c r="K838" s="25">
        <f t="shared" si="784"/>
        <v>16520.094745597391</v>
      </c>
      <c r="L838" s="25"/>
      <c r="N838" s="25">
        <f>'Combined Retirement'!$C$18/12</f>
        <v>33932.660666666663</v>
      </c>
      <c r="O838" s="25">
        <f t="shared" si="785"/>
        <v>11007.82546143035</v>
      </c>
      <c r="P838" s="25">
        <f t="shared" si="786"/>
        <v>22924.835205236312</v>
      </c>
      <c r="Q838" s="25">
        <f t="array" aca="1" ref="Q838" ca="1">INDEX('Isaac 401k'!L:L,MATCH('Retirement Calculator'!A838,'Isaac 401k'!N:N,0),0)</f>
        <v>13697216.386232115</v>
      </c>
      <c r="R838" s="25">
        <f t="array" aca="1" ref="R838" ca="1">INDEX('Lorri 401b'!L:L,MATCH('Retirement Calculator'!A838,'Lorri 401b'!N:N,0),0)</f>
        <v>10803262.839919265</v>
      </c>
      <c r="S838" s="25">
        <f t="shared" ca="1" si="787"/>
        <v>24500479.226151381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6404.7404596389215</v>
      </c>
      <c r="K839" s="25">
        <f t="shared" si="784"/>
        <v>16520.094745597391</v>
      </c>
      <c r="L839" s="25"/>
      <c r="N839" s="25">
        <f>'Combined Retirement'!$C$18/12</f>
        <v>33932.660666666663</v>
      </c>
      <c r="O839" s="25">
        <f t="shared" si="785"/>
        <v>11007.82546143035</v>
      </c>
      <c r="P839" s="25">
        <f t="shared" si="786"/>
        <v>22924.835205236312</v>
      </c>
      <c r="Q839" s="25">
        <f t="array" aca="1" ref="Q839" ca="1">INDEX('Isaac 401k'!L:L,MATCH('Retirement Calculator'!A839,'Isaac 401k'!N:N,0),0)</f>
        <v>13747856.694296528</v>
      </c>
      <c r="R839" s="25">
        <f t="array" aca="1" ref="R839" ca="1">INDEX('Lorri 401b'!L:L,MATCH('Retirement Calculator'!A839,'Lorri 401b'!N:N,0),0)</f>
        <v>10831687.506611893</v>
      </c>
      <c r="S839" s="25">
        <f t="shared" ca="1" si="787"/>
        <v>24579544.200908422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6404.7404596389215</v>
      </c>
      <c r="K840" s="25">
        <f t="shared" si="784"/>
        <v>16520.094745597391</v>
      </c>
      <c r="L840" s="25"/>
      <c r="N840" s="25">
        <f>'Combined Retirement'!$C$18/12</f>
        <v>33932.660666666663</v>
      </c>
      <c r="O840" s="25">
        <f t="shared" si="785"/>
        <v>11007.82546143035</v>
      </c>
      <c r="P840" s="25">
        <f t="shared" si="786"/>
        <v>22924.835205236312</v>
      </c>
      <c r="Q840" s="25">
        <f t="array" aca="1" ref="Q840" ca="1">INDEX('Isaac 401k'!L:L,MATCH('Retirement Calculator'!A840,'Isaac 401k'!N:N,0),0)</f>
        <v>13798708.003644541</v>
      </c>
      <c r="R840" s="25">
        <f t="array" aca="1" ref="R840" ca="1">INDEX('Lorri 401b'!L:L,MATCH('Retirement Calculator'!A840,'Lorri 401b'!N:N,0),0)</f>
        <v>10860230.60941574</v>
      </c>
      <c r="S840" s="25">
        <f t="shared" ca="1" si="787"/>
        <v>24658938.613060281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6404.7404596389215</v>
      </c>
      <c r="K841" s="25">
        <f t="shared" si="784"/>
        <v>16520.094745597391</v>
      </c>
      <c r="L841" s="25"/>
      <c r="N841" s="25">
        <f>'Combined Retirement'!$C$18/12</f>
        <v>33932.660666666663</v>
      </c>
      <c r="O841" s="25">
        <f t="shared" si="785"/>
        <v>11007.82546143035</v>
      </c>
      <c r="P841" s="25">
        <f t="shared" si="786"/>
        <v>22924.835205236312</v>
      </c>
      <c r="Q841" s="25">
        <f t="array" aca="1" ref="Q841" ca="1">INDEX('Isaac 401k'!L:L,MATCH('Retirement Calculator'!A841,'Isaac 401k'!N:N,0),0)</f>
        <v>13849771.193448171</v>
      </c>
      <c r="R841" s="25">
        <f t="array" aca="1" ref="R841" ca="1">INDEX('Lorri 401b'!L:L,MATCH('Retirement Calculator'!A841,'Lorri 401b'!N:N,0),0)</f>
        <v>10888892.641814603</v>
      </c>
      <c r="S841" s="25">
        <f t="shared" ca="1" si="787"/>
        <v>24738663.835262775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6404.7404596389215</v>
      </c>
      <c r="K842" s="25">
        <f t="shared" si="784"/>
        <v>16520.094745597391</v>
      </c>
      <c r="L842" s="25"/>
      <c r="N842" s="25">
        <f>'Combined Retirement'!$C$18/12</f>
        <v>33932.660666666663</v>
      </c>
      <c r="O842" s="25">
        <f t="shared" si="785"/>
        <v>11007.82546143035</v>
      </c>
      <c r="P842" s="25">
        <f t="shared" si="786"/>
        <v>22924.835205236312</v>
      </c>
      <c r="Q842" s="25">
        <f t="array" aca="1" ref="Q842" ca="1">INDEX('Isaac 401k'!L:L,MATCH('Retirement Calculator'!A842,'Isaac 401k'!N:N,0),0)</f>
        <v>13901047.14654265</v>
      </c>
      <c r="R842" s="25">
        <f t="array" aca="1" ref="R842" ca="1">INDEX('Lorri 401b'!L:L,MATCH('Retirement Calculator'!A842,'Lorri 401b'!N:N,0),0)</f>
        <v>10917674.099348459</v>
      </c>
      <c r="S842" s="25">
        <f t="shared" ca="1" si="787"/>
        <v>24818721.245891109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6404.7404596389215</v>
      </c>
      <c r="K843" s="25">
        <f t="shared" si="784"/>
        <v>16520.094745597391</v>
      </c>
      <c r="L843" s="25"/>
      <c r="N843" s="25">
        <f>'Combined Retirement'!$C$18/12</f>
        <v>33932.660666666663</v>
      </c>
      <c r="O843" s="25">
        <f t="shared" si="785"/>
        <v>11007.82546143035</v>
      </c>
      <c r="P843" s="25">
        <f t="shared" si="786"/>
        <v>22924.835205236312</v>
      </c>
      <c r="Q843" s="25">
        <f t="array" aca="1" ref="Q843" ca="1">INDEX('Isaac 401k'!L:L,MATCH('Retirement Calculator'!A843,'Isaac 401k'!N:N,0),0)</f>
        <v>13952536.749441689</v>
      </c>
      <c r="R843" s="25">
        <f t="array" aca="1" ref="R843" ca="1">INDEX('Lorri 401b'!L:L,MATCH('Retirement Calculator'!A843,'Lorri 401b'!N:N,0),0)</f>
        <v>10946575.479622042</v>
      </c>
      <c r="S843" s="25">
        <f t="shared" ca="1" si="787"/>
        <v>24899112.229063731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6404.7404596389215</v>
      </c>
      <c r="K844" s="25">
        <f t="shared" si="784"/>
        <v>16520.094745597391</v>
      </c>
      <c r="L844" s="25"/>
      <c r="N844" s="25">
        <f>'Combined Retirement'!$C$18/12</f>
        <v>33932.660666666663</v>
      </c>
      <c r="O844" s="25">
        <f t="shared" si="785"/>
        <v>11007.82546143035</v>
      </c>
      <c r="P844" s="25">
        <f t="shared" si="786"/>
        <v>22924.835205236312</v>
      </c>
      <c r="Q844" s="25">
        <f t="array" aca="1" ref="Q844" ca="1">INDEX('Isaac 401k'!L:L,MATCH('Retirement Calculator'!A844,'Isaac 401k'!N:N,0),0)</f>
        <v>14004240.892352808</v>
      </c>
      <c r="R844" s="25">
        <f t="array" aca="1" ref="R844" ca="1">INDEX('Lorri 401b'!L:L,MATCH('Retirement Calculator'!A844,'Lorri 401b'!N:N,0),0)</f>
        <v>10975597.282313431</v>
      </c>
      <c r="S844" s="25">
        <f t="shared" ca="1" si="787"/>
        <v>24979838.174666241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6404.7404596389215</v>
      </c>
      <c r="K845" s="25">
        <f t="shared" si="784"/>
        <v>16520.094745597391</v>
      </c>
      <c r="L845" s="25"/>
      <c r="N845" s="25">
        <f>'Combined Retirement'!$C$18/12</f>
        <v>33932.660666666663</v>
      </c>
      <c r="O845" s="25">
        <f t="shared" si="785"/>
        <v>11007.82546143035</v>
      </c>
      <c r="P845" s="25">
        <f t="shared" si="786"/>
        <v>22924.835205236312</v>
      </c>
      <c r="Q845" s="25">
        <f t="array" aca="1" ref="Q845" ca="1">INDEX('Isaac 401k'!L:L,MATCH('Retirement Calculator'!A845,'Isaac 401k'!N:N,0),0)</f>
        <v>14056160.469192723</v>
      </c>
      <c r="R845" s="25">
        <f t="array" aca="1" ref="R845" ca="1">INDEX('Lorri 401b'!L:L,MATCH('Retirement Calculator'!A845,'Lorri 401b'!N:N,0),0)</f>
        <v>11004740.009182699</v>
      </c>
      <c r="S845" s="25">
        <f t="shared" ca="1" si="787"/>
        <v>25060900.47837542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6404.7404596389215</v>
      </c>
      <c r="K846" s="25">
        <f t="shared" si="784"/>
        <v>16520.094745597391</v>
      </c>
      <c r="L846" s="25"/>
      <c r="N846" s="25">
        <f>'Combined Retirement'!$C$18/12</f>
        <v>33932.660666666663</v>
      </c>
      <c r="O846" s="25">
        <f t="shared" si="785"/>
        <v>11007.82546143035</v>
      </c>
      <c r="P846" s="25">
        <f t="shared" si="786"/>
        <v>22924.835205236312</v>
      </c>
      <c r="Q846" s="25">
        <f t="array" aca="1" ref="Q846" ca="1">INDEX('Isaac 401k'!L:L,MATCH('Retirement Calculator'!A846,'Isaac 401k'!N:N,0),0)</f>
        <v>14108296.377602804</v>
      </c>
      <c r="R846" s="25">
        <f t="array" aca="1" ref="R846" ca="1">INDEX('Lorri 401b'!L:L,MATCH('Retirement Calculator'!A846,'Lorri 401b'!N:N,0),0)</f>
        <v>11034004.16408059</v>
      </c>
      <c r="S846" s="25">
        <f t="shared" ca="1" si="787"/>
        <v>25142300.541683394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6404.7404596389215</v>
      </c>
      <c r="K847" s="25">
        <f t="shared" si="784"/>
        <v>16520.094745597391</v>
      </c>
      <c r="L847" s="25"/>
      <c r="N847" s="25">
        <f>'Combined Retirement'!$C$18/12</f>
        <v>33932.660666666663</v>
      </c>
      <c r="O847" s="25">
        <f t="shared" si="785"/>
        <v>11007.82546143035</v>
      </c>
      <c r="P847" s="25">
        <f t="shared" si="786"/>
        <v>22924.835205236312</v>
      </c>
      <c r="Q847" s="25">
        <f t="array" aca="1" ref="Q847" ca="1">INDEX('Isaac 401k'!L:L,MATCH('Retirement Calculator'!A847,'Isaac 401k'!N:N,0),0)</f>
        <v>14160649.518964594</v>
      </c>
      <c r="R847" s="25">
        <f t="array" aca="1" ref="R847" ca="1">INDEX('Lorri 401b'!L:L,MATCH('Retirement Calculator'!A847,'Lorri 401b'!N:N,0),0)</f>
        <v>11063390.252957223</v>
      </c>
      <c r="S847" s="25">
        <f t="shared" ca="1" si="787"/>
        <v>25224039.771921817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6404.7404596389215</v>
      </c>
      <c r="K848" s="25">
        <f t="shared" si="784"/>
        <v>16520.094745597391</v>
      </c>
      <c r="L848" s="25"/>
      <c r="N848" s="25">
        <f>'Combined Retirement'!$C$18/12</f>
        <v>33932.660666666663</v>
      </c>
      <c r="O848" s="25">
        <f t="shared" si="785"/>
        <v>11007.82546143035</v>
      </c>
      <c r="P848" s="25">
        <f t="shared" si="786"/>
        <v>22924.835205236312</v>
      </c>
      <c r="Q848" s="25">
        <f t="array" aca="1" ref="Q848" ca="1">INDEX('Isaac 401k'!L:L,MATCH('Retirement Calculator'!A848,'Isaac 401k'!N:N,0),0)</f>
        <v>14213220.798415393</v>
      </c>
      <c r="R848" s="25">
        <f t="array" aca="1" ref="R848" ca="1">INDEX('Lorri 401b'!L:L,MATCH('Retirement Calculator'!A848,'Lorri 401b'!N:N,0),0)</f>
        <v>11092898.78387084</v>
      </c>
      <c r="S848" s="25">
        <f t="shared" ca="1" si="787"/>
        <v>25306119.582286231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6404.7404596389215</v>
      </c>
      <c r="K849" s="25">
        <f t="shared" si="784"/>
        <v>16520.094745597391</v>
      </c>
      <c r="L849" s="25"/>
      <c r="N849" s="25">
        <f>'Combined Retirement'!$C$18/12</f>
        <v>33932.660666666663</v>
      </c>
      <c r="O849" s="25">
        <f t="shared" si="785"/>
        <v>11007.82546143035</v>
      </c>
      <c r="P849" s="25">
        <f t="shared" si="786"/>
        <v>22924.835205236312</v>
      </c>
      <c r="Q849" s="25">
        <f t="array" aca="1" ref="Q849" ca="1">INDEX('Isaac 401k'!L:L,MATCH('Retirement Calculator'!A849,'Isaac 401k'!N:N,0),0)</f>
        <v>14266011.124863902</v>
      </c>
      <c r="R849" s="25">
        <f t="array" aca="1" ref="R849" ca="1">INDEX('Lorri 401b'!L:L,MATCH('Retirement Calculator'!A849,'Lorri 401b'!N:N,0),0)</f>
        <v>11122530.266996598</v>
      </c>
      <c r="S849" s="25">
        <f t="shared" ca="1" si="787"/>
        <v>25388541.3918605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6404.7404596389215</v>
      </c>
      <c r="K850" s="25">
        <f t="shared" si="784"/>
        <v>16520.094745597391</v>
      </c>
      <c r="L850" s="25"/>
      <c r="N850" s="25">
        <f>'Combined Retirement'!$C$18/12</f>
        <v>33932.660666666663</v>
      </c>
      <c r="O850" s="25">
        <f t="shared" si="785"/>
        <v>11007.82546143035</v>
      </c>
      <c r="P850" s="25">
        <f t="shared" si="786"/>
        <v>22924.835205236312</v>
      </c>
      <c r="Q850" s="25">
        <f t="array" aca="1" ref="Q850" ca="1">INDEX('Isaac 401k'!L:L,MATCH('Retirement Calculator'!A850,'Isaac 401k'!N:N,0),0)</f>
        <v>14319021.411005948</v>
      </c>
      <c r="R850" s="25">
        <f t="array" aca="1" ref="R850" ca="1">INDEX('Lorri 401b'!L:L,MATCH('Retirement Calculator'!A850,'Lorri 401b'!N:N,0),0)</f>
        <v>11152285.21463538</v>
      </c>
      <c r="S850" s="25">
        <f t="shared" ca="1" si="787"/>
        <v>25471306.625641327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6404.7404596389215</v>
      </c>
      <c r="K851" s="25">
        <f t="shared" si="784"/>
        <v>16520.094745597391</v>
      </c>
      <c r="L851" s="25"/>
      <c r="N851" s="25">
        <f>'Combined Retirement'!$C$18/12</f>
        <v>33932.660666666663</v>
      </c>
      <c r="O851" s="25">
        <f t="shared" si="785"/>
        <v>11007.82546143035</v>
      </c>
      <c r="P851" s="25">
        <f t="shared" si="786"/>
        <v>22924.835205236312</v>
      </c>
      <c r="Q851" s="25">
        <f t="array" aca="1" ref="Q851" ca="1">INDEX('Isaac 401k'!L:L,MATCH('Retirement Calculator'!A851,'Isaac 401k'!N:N,0),0)</f>
        <v>14372252.57334025</v>
      </c>
      <c r="R851" s="25">
        <f t="array" aca="1" ref="R851" ca="1">INDEX('Lorri 401b'!L:L,MATCH('Retirement Calculator'!A851,'Lorri 401b'!N:N,0),0)</f>
        <v>11182164.141222658</v>
      </c>
      <c r="S851" s="25">
        <f t="shared" ca="1" si="787"/>
        <v>25554416.714562908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6404.7404596389215</v>
      </c>
      <c r="K852" s="25">
        <f t="shared" si="784"/>
        <v>16520.094745597391</v>
      </c>
      <c r="L852" s="25"/>
      <c r="N852" s="25">
        <f>'Combined Retirement'!$C$18/12</f>
        <v>33932.660666666663</v>
      </c>
      <c r="O852" s="25">
        <f t="shared" si="785"/>
        <v>11007.82546143035</v>
      </c>
      <c r="P852" s="25">
        <f t="shared" si="786"/>
        <v>22924.835205236312</v>
      </c>
      <c r="Q852" s="25">
        <f t="array" aca="1" ref="Q852" ca="1">INDEX('Isaac 401k'!L:L,MATCH('Retirement Calculator'!A852,'Isaac 401k'!N:N,0),0)</f>
        <v>14425705.53218428</v>
      </c>
      <c r="R852" s="25">
        <f t="array" aca="1" ref="R852" ca="1">INDEX('Lorri 401b'!L:L,MATCH('Retirement Calculator'!A852,'Lorri 401b'!N:N,0),0)</f>
        <v>11212167.563337382</v>
      </c>
      <c r="S852" s="25">
        <f t="shared" ca="1" si="787"/>
        <v>25637873.095521662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6404.7404596389215</v>
      </c>
      <c r="K853" s="25">
        <f t="shared" si="784"/>
        <v>16520.094745597391</v>
      </c>
      <c r="L853" s="25"/>
      <c r="N853" s="25">
        <f>'Combined Retirement'!$C$18/12</f>
        <v>33932.660666666663</v>
      </c>
      <c r="O853" s="25">
        <f t="shared" si="785"/>
        <v>11007.82546143035</v>
      </c>
      <c r="P853" s="25">
        <f t="shared" si="786"/>
        <v>22924.835205236312</v>
      </c>
      <c r="Q853" s="25">
        <f t="array" aca="1" ref="Q853" ca="1">INDEX('Isaac 401k'!L:L,MATCH('Retirement Calculator'!A853,'Isaac 401k'!N:N,0),0)</f>
        <v>14479381.21169016</v>
      </c>
      <c r="R853" s="25">
        <f t="array" aca="1" ref="R853" ca="1">INDEX('Lorri 401b'!L:L,MATCH('Retirement Calculator'!A853,'Lorri 401b'!N:N,0),0)</f>
        <v>11242295.999710917</v>
      </c>
      <c r="S853" s="25">
        <f t="shared" ca="1" si="787"/>
        <v>25721677.211401075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6404.7404596389215</v>
      </c>
      <c r="K854" s="25">
        <f t="shared" si="784"/>
        <v>16520.094745597391</v>
      </c>
      <c r="L854" s="25"/>
      <c r="N854" s="25">
        <f>'Combined Retirement'!$C$18/12</f>
        <v>33932.660666666663</v>
      </c>
      <c r="O854" s="25">
        <f t="shared" si="785"/>
        <v>11007.82546143035</v>
      </c>
      <c r="P854" s="25">
        <f t="shared" si="786"/>
        <v>22924.835205236312</v>
      </c>
      <c r="Q854" s="25">
        <f t="array" aca="1" ref="Q854" ca="1">INDEX('Isaac 401k'!L:L,MATCH('Retirement Calculator'!A854,'Isaac 401k'!N:N,0),0)</f>
        <v>14533280.539860647</v>
      </c>
      <c r="R854" s="25">
        <f t="array" aca="1" ref="R854" ca="1">INDEX('Lorri 401b'!L:L,MATCH('Retirement Calculator'!A854,'Lorri 401b'!N:N,0),0)</f>
        <v>11272549.971236009</v>
      </c>
      <c r="S854" s="25">
        <f t="shared" ca="1" si="787"/>
        <v>25805830.511096656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6404.7404596389215</v>
      </c>
      <c r="K855" s="25">
        <f t="shared" si="784"/>
        <v>16520.094745597391</v>
      </c>
      <c r="L855" s="25"/>
      <c r="N855" s="25">
        <f>'Combined Retirement'!$C$18/12</f>
        <v>33932.660666666663</v>
      </c>
      <c r="O855" s="25">
        <f t="shared" si="785"/>
        <v>11007.82546143035</v>
      </c>
      <c r="P855" s="25">
        <f t="shared" si="786"/>
        <v>22924.835205236312</v>
      </c>
      <c r="Q855" s="25">
        <f t="array" aca="1" ref="Q855" ca="1">INDEX('Isaac 401k'!L:L,MATCH('Retirement Calculator'!A855,'Isaac 401k'!N:N,0),0)</f>
        <v>14587404.448565178</v>
      </c>
      <c r="R855" s="25">
        <f t="array" aca="1" ref="R855" ca="1">INDEX('Lorri 401b'!L:L,MATCH('Retirement Calculator'!A855,'Lorri 401b'!N:N,0),0)</f>
        <v>11302930.00097579</v>
      </c>
      <c r="S855" s="25">
        <f t="shared" ca="1" si="787"/>
        <v>25890334.449540965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6404.7404596389215</v>
      </c>
      <c r="K856" s="25">
        <f t="shared" si="784"/>
        <v>16520.094745597391</v>
      </c>
      <c r="L856" s="25"/>
      <c r="N856" s="25">
        <f>'Combined Retirement'!$C$18/12</f>
        <v>33932.660666666663</v>
      </c>
      <c r="O856" s="25">
        <f t="shared" si="785"/>
        <v>11007.82546143035</v>
      </c>
      <c r="P856" s="25">
        <f t="shared" si="786"/>
        <v>22924.835205236312</v>
      </c>
      <c r="Q856" s="25">
        <f t="array" aca="1" ref="Q856" ca="1">INDEX('Isaac 401k'!L:L,MATCH('Retirement Calculator'!A856,'Isaac 401k'!N:N,0),0)</f>
        <v>14641753.873555977</v>
      </c>
      <c r="R856" s="25">
        <f t="array" aca="1" ref="R856" ca="1">INDEX('Lorri 401b'!L:L,MATCH('Retirement Calculator'!A856,'Lorri 401b'!N:N,0),0)</f>
        <v>11333436.614172818</v>
      </c>
      <c r="S856" s="25">
        <f t="shared" ca="1" si="787"/>
        <v>25975190.487728797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6404.7404596389215</v>
      </c>
      <c r="K857" s="25">
        <f t="shared" si="784"/>
        <v>16520.094745597391</v>
      </c>
      <c r="L857" s="25"/>
      <c r="N857" s="25">
        <f>'Combined Retirement'!$C$18/12</f>
        <v>33932.660666666663</v>
      </c>
      <c r="O857" s="25">
        <f t="shared" si="785"/>
        <v>11007.82546143035</v>
      </c>
      <c r="P857" s="25">
        <f t="shared" si="786"/>
        <v>22924.835205236312</v>
      </c>
      <c r="Q857" s="25">
        <f t="array" aca="1" ref="Q857" ca="1">INDEX('Isaac 401k'!L:L,MATCH('Retirement Calculator'!A857,'Isaac 401k'!N:N,0),0)</f>
        <v>14696329.754484238</v>
      </c>
      <c r="R857" s="25">
        <f t="array" aca="1" ref="R857" ca="1">INDEX('Lorri 401b'!L:L,MATCH('Retirement Calculator'!A857,'Lorri 401b'!N:N,0),0)</f>
        <v>11364070.338258168</v>
      </c>
      <c r="S857" s="25">
        <f t="shared" ca="1" si="787"/>
        <v>26060400.092742406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6404.7404596389215</v>
      </c>
      <c r="K858" s="25">
        <f t="shared" si="784"/>
        <v>16520.094745597391</v>
      </c>
      <c r="L858" s="25"/>
      <c r="N858" s="25">
        <f>'Combined Retirement'!$C$18/12</f>
        <v>33932.660666666663</v>
      </c>
      <c r="O858" s="25">
        <f t="shared" si="785"/>
        <v>11007.82546143035</v>
      </c>
      <c r="P858" s="25">
        <f t="shared" si="786"/>
        <v>22924.835205236312</v>
      </c>
      <c r="Q858" s="25">
        <f t="array" aca="1" ref="Q858" ca="1">INDEX('Isaac 401k'!L:L,MATCH('Retirement Calculator'!A858,'Isaac 401k'!N:N,0),0)</f>
        <v>14751133.034916367</v>
      </c>
      <c r="R858" s="25">
        <f t="array" aca="1" ref="R858" ca="1">INDEX('Lorri 401b'!L:L,MATCH('Retirement Calculator'!A858,'Lorri 401b'!N:N,0),0)</f>
        <v>11394831.70286054</v>
      </c>
      <c r="S858" s="25">
        <f t="shared" ca="1" si="787"/>
        <v>26145964.737776905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6404.7404596389215</v>
      </c>
      <c r="K859" s="25">
        <f t="shared" si="784"/>
        <v>16520.094745597391</v>
      </c>
      <c r="L859" s="25"/>
      <c r="N859" s="25">
        <f>'Combined Retirement'!$C$18/12</f>
        <v>33932.660666666663</v>
      </c>
      <c r="O859" s="25">
        <f t="shared" si="785"/>
        <v>11007.82546143035</v>
      </c>
      <c r="P859" s="25">
        <f t="shared" si="786"/>
        <v>22924.835205236312</v>
      </c>
      <c r="Q859" s="25">
        <f t="array" aca="1" ref="Q859" ca="1">INDEX('Isaac 401k'!L:L,MATCH('Retirement Calculator'!A859,'Isaac 401k'!N:N,0),0)</f>
        <v>14806164.662350297</v>
      </c>
      <c r="R859" s="25">
        <f t="array" aca="1" ref="R859" ca="1">INDEX('Lorri 401b'!L:L,MATCH('Retirement Calculator'!A859,'Lorri 401b'!N:N,0),0)</f>
        <v>11425721.239815421</v>
      </c>
      <c r="S859" s="25">
        <f t="shared" ca="1" si="787"/>
        <v>26231885.902165718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6404.7404596389215</v>
      </c>
      <c r="K860" s="25">
        <f t="shared" si="784"/>
        <v>16520.094745597391</v>
      </c>
      <c r="L860" s="25"/>
      <c r="N860" s="25">
        <f>'Combined Retirement'!$C$18/12</f>
        <v>33932.660666666663</v>
      </c>
      <c r="O860" s="25">
        <f t="shared" si="785"/>
        <v>11007.82546143035</v>
      </c>
      <c r="P860" s="25">
        <f t="shared" si="786"/>
        <v>22924.835205236312</v>
      </c>
      <c r="Q860" s="25">
        <f t="array" aca="1" ref="Q860" ca="1">INDEX('Isaac 401k'!L:L,MATCH('Retirement Calculator'!A860,'Isaac 401k'!N:N,0),0)</f>
        <v>14861425.588231869</v>
      </c>
      <c r="R860" s="25">
        <f t="array" aca="1" ref="R860" ca="1">INDEX('Lorri 401b'!L:L,MATCH('Retirement Calculator'!A860,'Lorri 401b'!N:N,0),0)</f>
        <v>11456739.483174283</v>
      </c>
      <c r="S860" s="25">
        <f t="shared" ca="1" si="787"/>
        <v>26318165.071406152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6404.7404596389215</v>
      </c>
      <c r="K861" s="25">
        <f t="shared" si="784"/>
        <v>16520.094745597391</v>
      </c>
      <c r="L861" s="25"/>
      <c r="N861" s="25">
        <f>'Combined Retirement'!$C$18/12</f>
        <v>33932.660666666663</v>
      </c>
      <c r="O861" s="25">
        <f t="shared" si="785"/>
        <v>11007.82546143035</v>
      </c>
      <c r="P861" s="25">
        <f t="shared" si="786"/>
        <v>22924.835205236312</v>
      </c>
      <c r="Q861" s="25">
        <f t="array" aca="1" ref="Q861" ca="1">INDEX('Isaac 401k'!L:L,MATCH('Retirement Calculator'!A861,'Isaac 401k'!N:N,0),0)</f>
        <v>14916916.767971281</v>
      </c>
      <c r="R861" s="25">
        <f t="array" aca="1" ref="R861" ca="1">INDEX('Lorri 401b'!L:L,MATCH('Retirement Calculator'!A861,'Lorri 401b'!N:N,0),0)</f>
        <v>11487886.969213806</v>
      </c>
      <c r="S861" s="25">
        <f t="shared" ca="1" si="787"/>
        <v>26404803.737185087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6404.7404596389215</v>
      </c>
      <c r="K862" s="25">
        <f t="shared" si="784"/>
        <v>16520.094745597391</v>
      </c>
      <c r="L862" s="25"/>
      <c r="N862" s="25">
        <f>'Combined Retirement'!$C$18/12</f>
        <v>33932.660666666663</v>
      </c>
      <c r="O862" s="25">
        <f t="shared" si="785"/>
        <v>11007.82546143035</v>
      </c>
      <c r="P862" s="25">
        <f t="shared" si="786"/>
        <v>22924.835205236312</v>
      </c>
      <c r="Q862" s="25">
        <f t="array" aca="1" ref="Q862" ca="1">INDEX('Isaac 401k'!L:L,MATCH('Retirement Calculator'!A862,'Isaac 401k'!N:N,0),0)</f>
        <v>14972639.160959607</v>
      </c>
      <c r="R862" s="25">
        <f t="array" aca="1" ref="R862" ca="1">INDEX('Lorri 401b'!L:L,MATCH('Retirement Calculator'!A862,'Lorri 401b'!N:N,0),0)</f>
        <v>11519164.236445161</v>
      </c>
      <c r="S862" s="25">
        <f t="shared" ca="1" si="787"/>
        <v>26491803.397404768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6404.7404596389215</v>
      </c>
      <c r="K863" s="25">
        <f t="shared" si="784"/>
        <v>16520.094745597391</v>
      </c>
      <c r="L863" s="25"/>
      <c r="N863" s="25">
        <f>'Combined Retirement'!$C$18/12</f>
        <v>33932.660666666663</v>
      </c>
      <c r="O863" s="25">
        <f t="shared" si="785"/>
        <v>11007.82546143035</v>
      </c>
      <c r="P863" s="25">
        <f t="shared" si="786"/>
        <v>22924.835205236312</v>
      </c>
      <c r="Q863" s="25">
        <f t="array" aca="1" ref="Q863" ca="1">INDEX('Isaac 401k'!L:L,MATCH('Retirement Calculator'!A863,'Isaac 401k'!N:N,0),0)</f>
        <v>15028593.730585383</v>
      </c>
      <c r="R863" s="25">
        <f t="array" aca="1" ref="R863" ca="1">INDEX('Lorri 401b'!L:L,MATCH('Retirement Calculator'!A863,'Lorri 401b'!N:N,0),0)</f>
        <v>11550571.825623311</v>
      </c>
      <c r="S863" s="25">
        <f t="shared" ca="1" si="787"/>
        <v>26579165.556208692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6404.7404596389215</v>
      </c>
      <c r="K864" s="25">
        <f t="shared" si="784"/>
        <v>16520.094745597391</v>
      </c>
      <c r="L864" s="25"/>
      <c r="N864" s="25">
        <f>'Combined Retirement'!$C$18/12</f>
        <v>33932.660666666663</v>
      </c>
      <c r="O864" s="25">
        <f t="shared" si="785"/>
        <v>11007.82546143035</v>
      </c>
      <c r="P864" s="25">
        <f t="shared" si="786"/>
        <v>22924.835205236312</v>
      </c>
      <c r="Q864" s="25">
        <f t="array" aca="1" ref="Q864" ca="1">INDEX('Isaac 401k'!L:L,MATCH('Retirement Calculator'!A864,'Isaac 401k'!N:N,0),0)</f>
        <v>15084781.444251267</v>
      </c>
      <c r="R864" s="25">
        <f t="array" aca="1" ref="R864" ca="1">INDEX('Lorri 401b'!L:L,MATCH('Retirement Calculator'!A864,'Lorri 401b'!N:N,0),0)</f>
        <v>11582110.279756371</v>
      </c>
      <c r="S864" s="25">
        <f t="shared" ca="1" si="787"/>
        <v>26666891.724007636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6404.7404596389215</v>
      </c>
      <c r="K865" s="25">
        <f t="shared" si="784"/>
        <v>16520.094745597391</v>
      </c>
      <c r="L865" s="25"/>
      <c r="N865" s="25">
        <f>'Combined Retirement'!$C$18/12</f>
        <v>33932.660666666663</v>
      </c>
      <c r="O865" s="25">
        <f t="shared" si="785"/>
        <v>11007.82546143035</v>
      </c>
      <c r="P865" s="25">
        <f t="shared" si="786"/>
        <v>22924.835205236312</v>
      </c>
      <c r="Q865" s="25">
        <f t="array" aca="1" ref="Q865" ca="1">INDEX('Isaac 401k'!L:L,MATCH('Retirement Calculator'!A865,'Isaac 401k'!N:N,0),0)</f>
        <v>15141203.273390759</v>
      </c>
      <c r="R865" s="25">
        <f t="array" aca="1" ref="R865" ca="1">INDEX('Lorri 401b'!L:L,MATCH('Retirement Calculator'!A865,'Lorri 401b'!N:N,0),0)</f>
        <v>11613780.144114986</v>
      </c>
      <c r="S865" s="25">
        <f t="shared" ca="1" si="787"/>
        <v>26754983.417505745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6404.7404596389215</v>
      </c>
      <c r="K866" s="25">
        <f t="shared" si="784"/>
        <v>16520.094745597391</v>
      </c>
      <c r="L866" s="25"/>
      <c r="N866" s="25">
        <f>'Combined Retirement'!$C$18/12</f>
        <v>33932.660666666663</v>
      </c>
      <c r="O866" s="25">
        <f t="shared" si="785"/>
        <v>11007.82546143035</v>
      </c>
      <c r="P866" s="25">
        <f t="shared" si="786"/>
        <v>22924.835205236312</v>
      </c>
      <c r="Q866" s="25">
        <f t="array" aca="1" ref="Q866" ca="1">INDEX('Isaac 401k'!L:L,MATCH('Retirement Calculator'!A866,'Isaac 401k'!N:N,0),0)</f>
        <v>15197860.193484999</v>
      </c>
      <c r="R866" s="25">
        <f t="array" aca="1" ref="R866" ca="1">INDEX('Lorri 401b'!L:L,MATCH('Retirement Calculator'!A866,'Lorri 401b'!N:N,0),0)</f>
        <v>11645581.966241762</v>
      </c>
      <c r="S866" s="25">
        <f t="shared" ca="1" si="787"/>
        <v>26843442.159726761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6404.7404596389215</v>
      </c>
      <c r="K867" s="25">
        <f t="shared" si="784"/>
        <v>16520.094745597391</v>
      </c>
      <c r="L867" s="25"/>
      <c r="N867" s="25">
        <f>'Combined Retirement'!$C$18/12</f>
        <v>33932.660666666663</v>
      </c>
      <c r="O867" s="25">
        <f t="shared" si="785"/>
        <v>11007.82546143035</v>
      </c>
      <c r="P867" s="25">
        <f t="shared" si="786"/>
        <v>22924.835205236312</v>
      </c>
      <c r="Q867" s="25">
        <f t="array" aca="1" ref="Q867" ca="1">INDEX('Isaac 401k'!L:L,MATCH('Retirement Calculator'!A867,'Isaac 401k'!N:N,0),0)</f>
        <v>15254753.184079632</v>
      </c>
      <c r="R867" s="25">
        <f t="array" aca="1" ref="R867" ca="1">INDEX('Lorri 401b'!L:L,MATCH('Retirement Calculator'!A867,'Lorri 401b'!N:N,0),0)</f>
        <v>11677516.295960732</v>
      </c>
      <c r="S867" s="25">
        <f t="shared" ca="1" si="787"/>
        <v>26932269.480040364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6404.7404596389215</v>
      </c>
      <c r="K868" s="25">
        <f t="shared" si="784"/>
        <v>16520.094745597391</v>
      </c>
      <c r="L868" s="25"/>
      <c r="N868" s="25">
        <f>'Combined Retirement'!$C$18/12</f>
        <v>33932.660666666663</v>
      </c>
      <c r="O868" s="25">
        <f t="shared" si="785"/>
        <v>11007.82546143035</v>
      </c>
      <c r="P868" s="25">
        <f t="shared" si="786"/>
        <v>22924.835205236312</v>
      </c>
      <c r="Q868" s="25">
        <f t="array" aca="1" ref="Q868" ca="1">INDEX('Isaac 401k'!L:L,MATCH('Retirement Calculator'!A868,'Isaac 401k'!N:N,0),0)</f>
        <v>15311883.228801742</v>
      </c>
      <c r="R868" s="25">
        <f t="array" aca="1" ref="R868" ca="1">INDEX('Lorri 401b'!L:L,MATCH('Retirement Calculator'!A868,'Lorri 401b'!N:N,0),0)</f>
        <v>11709583.685386864</v>
      </c>
      <c r="S868" s="25">
        <f t="shared" ca="1" si="787"/>
        <v>27021466.914188609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6404.7404596389215</v>
      </c>
      <c r="K869" s="25">
        <f t="shared" si="784"/>
        <v>16520.094745597391</v>
      </c>
      <c r="L869" s="25"/>
      <c r="N869" s="25">
        <f>'Combined Retirement'!$C$18/12</f>
        <v>33932.660666666663</v>
      </c>
      <c r="O869" s="25">
        <f t="shared" si="785"/>
        <v>11007.82546143035</v>
      </c>
      <c r="P869" s="25">
        <f t="shared" si="786"/>
        <v>22924.835205236312</v>
      </c>
      <c r="Q869" s="25">
        <f t="array" aca="1" ref="Q869" ca="1">INDEX('Isaac 401k'!L:L,MATCH('Retirement Calculator'!A869,'Isaac 401k'!N:N,0),0)</f>
        <v>15369251.315376861</v>
      </c>
      <c r="R869" s="25">
        <f t="array" aca="1" ref="R869" ca="1">INDEX('Lorri 401b'!L:L,MATCH('Retirement Calculator'!A869,'Lorri 401b'!N:N,0),0)</f>
        <v>11741784.688935606</v>
      </c>
      <c r="S869" s="25">
        <f t="shared" ca="1" si="787"/>
        <v>27111036.004312467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6404.7404596389215</v>
      </c>
      <c r="K870" s="25">
        <f t="shared" si="784"/>
        <v>16520.094745597391</v>
      </c>
      <c r="L870" s="25"/>
      <c r="N870" s="25">
        <f>'Combined Retirement'!$C$18/12</f>
        <v>33932.660666666663</v>
      </c>
      <c r="O870" s="25">
        <f t="shared" si="785"/>
        <v>11007.82546143035</v>
      </c>
      <c r="P870" s="25">
        <f t="shared" si="786"/>
        <v>22924.835205236312</v>
      </c>
      <c r="Q870" s="25">
        <f t="array" aca="1" ref="Q870" ca="1">INDEX('Isaac 401k'!L:L,MATCH('Retirement Calculator'!A870,'Isaac 401k'!N:N,0),0)</f>
        <v>15426858.435646044</v>
      </c>
      <c r="R870" s="25">
        <f t="array" aca="1" ref="R870" ca="1">INDEX('Lorri 401b'!L:L,MATCH('Retirement Calculator'!A870,'Lorri 401b'!N:N,0),0)</f>
        <v>11774119.863332467</v>
      </c>
      <c r="S870" s="25">
        <f t="shared" ca="1" si="787"/>
        <v>27200978.298978511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6404.7404596389215</v>
      </c>
      <c r="K871" s="25">
        <f t="shared" si="784"/>
        <v>16520.094745597391</v>
      </c>
      <c r="L871" s="25"/>
      <c r="N871" s="25">
        <f>'Combined Retirement'!$C$18/12</f>
        <v>33932.660666666663</v>
      </c>
      <c r="O871" s="25">
        <f t="shared" si="785"/>
        <v>11007.82546143035</v>
      </c>
      <c r="P871" s="25">
        <f t="shared" si="786"/>
        <v>22924.835205236312</v>
      </c>
      <c r="Q871" s="25">
        <f t="array" aca="1" ref="Q871" ca="1">INDEX('Isaac 401k'!L:L,MATCH('Retirement Calculator'!A871,'Isaac 401k'!N:N,0),0)</f>
        <v>15484705.585583014</v>
      </c>
      <c r="R871" s="25">
        <f t="array" aca="1" ref="R871" ca="1">INDEX('Lorri 401b'!L:L,MATCH('Retirement Calculator'!A871,'Lorri 401b'!N:N,0),0)</f>
        <v>11806589.76762265</v>
      </c>
      <c r="S871" s="25">
        <f t="shared" ca="1" si="787"/>
        <v>27291295.353205666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6404.7404596389215</v>
      </c>
      <c r="K872" s="25">
        <f t="shared" si="784"/>
        <v>16520.094745597391</v>
      </c>
      <c r="L872" s="25"/>
      <c r="N872" s="25">
        <f>'Combined Retirement'!$C$18/12</f>
        <v>33932.660666666663</v>
      </c>
      <c r="O872" s="25">
        <f t="shared" si="785"/>
        <v>11007.82546143035</v>
      </c>
      <c r="P872" s="25">
        <f t="shared" si="786"/>
        <v>22924.835205236312</v>
      </c>
      <c r="Q872" s="25">
        <f t="array" aca="1" ref="Q872" ca="1">INDEX('Isaac 401k'!L:L,MATCH('Retirement Calculator'!A872,'Isaac 401k'!N:N,0),0)</f>
        <v>15542793.765311388</v>
      </c>
      <c r="R872" s="25">
        <f t="array" aca="1" ref="R872" ca="1">INDEX('Lorri 401b'!L:L,MATCH('Retirement Calculator'!A872,'Lorri 401b'!N:N,0),0)</f>
        <v>11839194.963180708</v>
      </c>
      <c r="S872" s="25">
        <f t="shared" ca="1" si="787"/>
        <v>27381988.728492096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6404.7404596389215</v>
      </c>
      <c r="K873" s="25">
        <f t="shared" si="784"/>
        <v>16520.094745597391</v>
      </c>
      <c r="L873" s="25"/>
      <c r="N873" s="25">
        <f>'Combined Retirement'!$C$18/12</f>
        <v>33932.660666666663</v>
      </c>
      <c r="O873" s="25">
        <f t="shared" si="785"/>
        <v>11007.82546143035</v>
      </c>
      <c r="P873" s="25">
        <f t="shared" si="786"/>
        <v>22924.835205236312</v>
      </c>
      <c r="Q873" s="25">
        <f t="array" aca="1" ref="Q873" ca="1">INDEX('Isaac 401k'!L:L,MATCH('Retirement Calculator'!A873,'Isaac 401k'!N:N,0),0)</f>
        <v>15601123.979121964</v>
      </c>
      <c r="R873" s="25">
        <f t="array" aca="1" ref="R873" ca="1">INDEX('Lorri 401b'!L:L,MATCH('Retirement Calculator'!A873,'Lorri 401b'!N:N,0),0)</f>
        <v>11871936.013720257</v>
      </c>
      <c r="S873" s="25">
        <f t="shared" ca="1" si="787"/>
        <v>27473059.99284222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6404.7404596389215</v>
      </c>
      <c r="K874" s="25">
        <f t="shared" si="784"/>
        <v>16520.094745597391</v>
      </c>
      <c r="L874" s="25"/>
      <c r="N874" s="25">
        <f>'Combined Retirement'!$C$18/12</f>
        <v>33932.660666666663</v>
      </c>
      <c r="O874" s="25">
        <f t="shared" si="785"/>
        <v>11007.82546143035</v>
      </c>
      <c r="P874" s="25">
        <f t="shared" si="786"/>
        <v>22924.835205236312</v>
      </c>
      <c r="Q874" s="25">
        <f t="array" aca="1" ref="Q874" ca="1">INDEX('Isaac 401k'!L:L,MATCH('Retirement Calculator'!A874,'Isaac 401k'!N:N,0),0)</f>
        <v>15659697.235490084</v>
      </c>
      <c r="R874" s="25">
        <f t="array" aca="1" ref="R874" ca="1">INDEX('Lorri 401b'!L:L,MATCH('Retirement Calculator'!A874,'Lorri 401b'!N:N,0),0)</f>
        <v>11904813.485303722</v>
      </c>
      <c r="S874" s="25">
        <f t="shared" ca="1" si="787"/>
        <v>27564510.720793806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6404.7404596389215</v>
      </c>
      <c r="K875" s="25">
        <f t="shared" si="784"/>
        <v>16520.094745597391</v>
      </c>
      <c r="L875" s="25"/>
      <c r="N875" s="25">
        <f>'Combined Retirement'!$C$18/12</f>
        <v>33932.660666666663</v>
      </c>
      <c r="O875" s="25">
        <f t="shared" si="785"/>
        <v>11007.82546143035</v>
      </c>
      <c r="P875" s="25">
        <f t="shared" si="786"/>
        <v>22924.835205236312</v>
      </c>
      <c r="Q875" s="25">
        <f t="array" aca="1" ref="Q875" ca="1">INDEX('Isaac 401k'!L:L,MATCH('Retirement Calculator'!A875,'Isaac 401k'!N:N,0),0)</f>
        <v>15718514.547093071</v>
      </c>
      <c r="R875" s="25">
        <f t="array" aca="1" ref="R875" ca="1">INDEX('Lorri 401b'!L:L,MATCH('Retirement Calculator'!A875,'Lorri 401b'!N:N,0),0)</f>
        <v>11937827.946352117</v>
      </c>
      <c r="S875" s="25">
        <f t="shared" ca="1" si="787"/>
        <v>27656342.493445188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6404.7404596389215</v>
      </c>
      <c r="K876" s="25">
        <f t="shared" si="784"/>
        <v>16520.094745597391</v>
      </c>
      <c r="L876" s="25"/>
      <c r="N876" s="25">
        <f>'Combined Retirement'!$C$18/12</f>
        <v>33932.660666666663</v>
      </c>
      <c r="O876" s="25">
        <f t="shared" si="785"/>
        <v>11007.82546143035</v>
      </c>
      <c r="P876" s="25">
        <f t="shared" si="786"/>
        <v>22924.835205236312</v>
      </c>
      <c r="Q876" s="25">
        <f t="array" aca="1" ref="Q876" ca="1">INDEX('Isaac 401k'!L:L,MATCH('Retirement Calculator'!A876,'Isaac 401k'!N:N,0),0)</f>
        <v>15777576.930827737</v>
      </c>
      <c r="R876" s="25">
        <f t="array" aca="1" ref="R876" ca="1">INDEX('Lorri 401b'!L:L,MATCH('Retirement Calculator'!A876,'Lorri 401b'!N:N,0),0)</f>
        <v>11970979.96765488</v>
      </c>
      <c r="S876" s="25">
        <f t="shared" ca="1" si="787"/>
        <v>27748556.898482617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6404.7404596389215</v>
      </c>
      <c r="K877" s="25">
        <f t="shared" si="784"/>
        <v>16520.094745597391</v>
      </c>
      <c r="L877" s="25"/>
      <c r="N877" s="25">
        <f>'Combined Retirement'!$C$18/12</f>
        <v>33932.660666666663</v>
      </c>
      <c r="O877" s="25">
        <f t="shared" si="785"/>
        <v>11007.82546143035</v>
      </c>
      <c r="P877" s="25">
        <f t="shared" si="786"/>
        <v>22924.835205236312</v>
      </c>
      <c r="Q877" s="25">
        <f t="array" aca="1" ref="Q877" ca="1">INDEX('Isaac 401k'!L:L,MATCH('Retirement Calculator'!A877,'Isaac 401k'!N:N,0),0)</f>
        <v>15836885.407827964</v>
      </c>
      <c r="R877" s="25">
        <f t="array" aca="1" ref="R877" ca="1">INDEX('Lorri 401b'!L:L,MATCH('Retirement Calculator'!A877,'Lorri 401b'!N:N,0),0)</f>
        <v>12004270.122379739</v>
      </c>
      <c r="S877" s="25">
        <f t="shared" ca="1" si="787"/>
        <v>27841155.530207701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6404.7404596389215</v>
      </c>
      <c r="K878" s="25">
        <f t="shared" si="784"/>
        <v>16520.094745597391</v>
      </c>
      <c r="L878" s="25"/>
      <c r="N878" s="25">
        <f>'Combined Retirement'!$C$18/12</f>
        <v>33932.660666666663</v>
      </c>
      <c r="O878" s="25">
        <f t="shared" si="785"/>
        <v>11007.82546143035</v>
      </c>
      <c r="P878" s="25">
        <f t="shared" si="786"/>
        <v>22924.835205236312</v>
      </c>
      <c r="Q878" s="25">
        <f t="array" aca="1" ref="Q878" ca="1">INDEX('Isaac 401k'!L:L,MATCH('Retirement Calculator'!A878,'Isaac 401k'!N:N,0),0)</f>
        <v>15896441.003482359</v>
      </c>
      <c r="R878" s="25">
        <f t="array" aca="1" ref="R878" ca="1">INDEX('Lorri 401b'!L:L,MATCH('Retirement Calculator'!A878,'Lorri 401b'!N:N,0),0)</f>
        <v>12037698.986082617</v>
      </c>
      <c r="S878" s="25">
        <f t="shared" ca="1" si="787"/>
        <v>27934139.989564978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6404.7404596389215</v>
      </c>
      <c r="K879" s="25">
        <f t="shared" si="784"/>
        <v>16520.094745597391</v>
      </c>
      <c r="L879" s="25"/>
      <c r="N879" s="25">
        <f>'Combined Retirement'!$C$18/12</f>
        <v>33932.660666666663</v>
      </c>
      <c r="O879" s="25">
        <f t="shared" si="785"/>
        <v>11007.82546143035</v>
      </c>
      <c r="P879" s="25">
        <f t="shared" si="786"/>
        <v>22924.835205236312</v>
      </c>
      <c r="Q879" s="25">
        <f t="array" aca="1" ref="Q879" ca="1">INDEX('Isaac 401k'!L:L,MATCH('Retirement Calculator'!A879,'Isaac 401k'!N:N,0),0)</f>
        <v>15956244.74745198</v>
      </c>
      <c r="R879" s="25">
        <f t="array" aca="1" ref="R879" ca="1">INDEX('Lorri 401b'!L:L,MATCH('Retirement Calculator'!A879,'Lorri 401b'!N:N,0),0)</f>
        <v>12071267.136717591</v>
      </c>
      <c r="S879" s="25">
        <f t="shared" ca="1" si="787"/>
        <v>28027511.884169571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6404.7404596389215</v>
      </c>
      <c r="K880" s="25">
        <f t="shared" si="784"/>
        <v>16520.094745597391</v>
      </c>
      <c r="L880" s="25"/>
      <c r="N880" s="25">
        <f>'Combined Retirement'!$C$18/12</f>
        <v>33932.660666666663</v>
      </c>
      <c r="O880" s="25">
        <f t="shared" si="785"/>
        <v>11007.82546143035</v>
      </c>
      <c r="P880" s="25">
        <f t="shared" si="786"/>
        <v>22924.835205236312</v>
      </c>
      <c r="Q880" s="25">
        <f t="array" aca="1" ref="Q880" ca="1">INDEX('Isaac 401k'!L:L,MATCH('Retirement Calculator'!A880,'Isaac 401k'!N:N,0),0)</f>
        <v>16016297.673688142</v>
      </c>
      <c r="R880" s="25">
        <f t="array" aca="1" ref="R880" ca="1">INDEX('Lorri 401b'!L:L,MATCH('Retirement Calculator'!A880,'Lorri 401b'!N:N,0),0)</f>
        <v>12104975.154646877</v>
      </c>
      <c r="S880" s="25">
        <f t="shared" ca="1" si="787"/>
        <v>28121272.828335017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6404.7404596389215</v>
      </c>
      <c r="K881" s="25">
        <f t="shared" si="784"/>
        <v>16520.094745597391</v>
      </c>
      <c r="L881" s="25"/>
      <c r="N881" s="25">
        <f>'Combined Retirement'!$C$18/12</f>
        <v>33932.660666666663</v>
      </c>
      <c r="O881" s="25">
        <f t="shared" si="785"/>
        <v>11007.82546143035</v>
      </c>
      <c r="P881" s="25">
        <f t="shared" si="786"/>
        <v>22924.835205236312</v>
      </c>
      <c r="Q881" s="25">
        <f t="array" aca="1" ref="Q881" ca="1">INDEX('Isaac 401k'!L:L,MATCH('Retirement Calculator'!A881,'Isaac 401k'!N:N,0),0)</f>
        <v>16076600.820450287</v>
      </c>
      <c r="R881" s="25">
        <f t="array" aca="1" ref="R881" ca="1">INDEX('Lorri 401b'!L:L,MATCH('Retirement Calculator'!A881,'Lorri 401b'!N:N,0),0)</f>
        <v>12138823.622650869</v>
      </c>
      <c r="S881" s="25">
        <f t="shared" ca="1" si="787"/>
        <v>28215424.443101157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6404.7404596389215</v>
      </c>
      <c r="K882" s="25">
        <f t="shared" si="784"/>
        <v>16520.094745597391</v>
      </c>
      <c r="L882" s="25"/>
      <c r="N882" s="25">
        <f>'Combined Retirement'!$C$18/12</f>
        <v>33932.660666666663</v>
      </c>
      <c r="O882" s="25">
        <f t="shared" si="785"/>
        <v>11007.82546143035</v>
      </c>
      <c r="P882" s="25">
        <f t="shared" si="786"/>
        <v>22924.835205236312</v>
      </c>
      <c r="Q882" s="25">
        <f t="array" aca="1" ref="Q882" ca="1">INDEX('Isaac 401k'!L:L,MATCH('Retirement Calculator'!A882,'Isaac 401k'!N:N,0),0)</f>
        <v>16137155.230323942</v>
      </c>
      <c r="R882" s="25">
        <f t="array" aca="1" ref="R882" ca="1">INDEX('Lorri 401b'!L:L,MATCH('Retirement Calculator'!A882,'Lorri 401b'!N:N,0),0)</f>
        <v>12172813.125938211</v>
      </c>
      <c r="S882" s="25">
        <f t="shared" ca="1" si="787"/>
        <v>28309968.356262155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6404.7404596389215</v>
      </c>
      <c r="K883" s="25">
        <f t="shared" si="784"/>
        <v>16520.094745597391</v>
      </c>
      <c r="L883" s="25"/>
      <c r="N883" s="25">
        <f>'Combined Retirement'!$C$18/12</f>
        <v>33932.660666666663</v>
      </c>
      <c r="O883" s="25">
        <f t="shared" si="785"/>
        <v>11007.82546143035</v>
      </c>
      <c r="P883" s="25">
        <f t="shared" si="786"/>
        <v>22924.835205236312</v>
      </c>
      <c r="Q883" s="25">
        <f t="array" aca="1" ref="Q883" ca="1">INDEX('Isaac 401k'!L:L,MATCH('Retirement Calculator'!A883,'Isaac 401k'!N:N,0),0)</f>
        <v>16197961.950238738</v>
      </c>
      <c r="R883" s="25">
        <f t="array" aca="1" ref="R883" ca="1">INDEX('Lorri 401b'!L:L,MATCH('Retirement Calculator'!A883,'Lorri 401b'!N:N,0),0)</f>
        <v>12206944.252155917</v>
      </c>
      <c r="S883" s="25">
        <f t="shared" ca="1" si="787"/>
        <v>28404906.202394657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6404.7404596389215</v>
      </c>
      <c r="K884" s="25">
        <f t="shared" si="784"/>
        <v>16520.094745597391</v>
      </c>
      <c r="L884" s="25"/>
      <c r="N884" s="25">
        <f>'Combined Retirement'!$C$18/12</f>
        <v>33932.660666666663</v>
      </c>
      <c r="O884" s="25">
        <f t="shared" si="785"/>
        <v>11007.82546143035</v>
      </c>
      <c r="P884" s="25">
        <f t="shared" si="786"/>
        <v>22924.835205236312</v>
      </c>
      <c r="Q884" s="25">
        <f t="array" aca="1" ref="Q884" ca="1">INDEX('Isaac 401k'!L:L,MATCH('Retirement Calculator'!A884,'Isaac 401k'!N:N,0),0)</f>
        <v>16259022.031486511</v>
      </c>
      <c r="R884" s="25">
        <f t="array" aca="1" ref="R884" ca="1">INDEX('Lorri 401b'!L:L,MATCH('Retirement Calculator'!A884,'Lorri 401b'!N:N,0),0)</f>
        <v>12241217.59139953</v>
      </c>
      <c r="S884" s="25">
        <f t="shared" ca="1" si="787"/>
        <v>28500239.622886039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6404.7404596389215</v>
      </c>
      <c r="K885" s="25">
        <f t="shared" si="784"/>
        <v>16520.094745597391</v>
      </c>
      <c r="L885" s="25"/>
      <c r="N885" s="25">
        <f>'Combined Retirement'!$C$18/12</f>
        <v>33932.660666666663</v>
      </c>
      <c r="O885" s="25">
        <f t="shared" si="785"/>
        <v>11007.82546143035</v>
      </c>
      <c r="P885" s="25">
        <f t="shared" si="786"/>
        <v>22924.835205236312</v>
      </c>
      <c r="Q885" s="25">
        <f t="array" aca="1" ref="Q885" ca="1">INDEX('Isaac 401k'!L:L,MATCH('Retirement Calculator'!A885,'Isaac 401k'!N:N,0),0)</f>
        <v>16320336.529739484</v>
      </c>
      <c r="R885" s="25">
        <f t="array" aca="1" ref="R885" ca="1">INDEX('Lorri 401b'!L:L,MATCH('Retirement Calculator'!A885,'Lorri 401b'!N:N,0),0)</f>
        <v>12275633.736223325</v>
      </c>
      <c r="S885" s="25">
        <f t="shared" ca="1" si="787"/>
        <v>28595970.265962809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6404.7404596389215</v>
      </c>
      <c r="K886" s="25">
        <f t="shared" si="784"/>
        <v>16520.094745597391</v>
      </c>
      <c r="L886" s="25"/>
      <c r="N886" s="25">
        <f>'Combined Retirement'!$C$18/12</f>
        <v>33932.660666666663</v>
      </c>
      <c r="O886" s="25">
        <f t="shared" si="785"/>
        <v>11007.82546143035</v>
      </c>
      <c r="P886" s="25">
        <f t="shared" si="786"/>
        <v>22924.835205236312</v>
      </c>
      <c r="Q886" s="25">
        <f t="array" aca="1" ref="Q886" ca="1">INDEX('Isaac 401k'!L:L,MATCH('Retirement Calculator'!A886,'Isaac 401k'!N:N,0),0)</f>
        <v>16381906.505068511</v>
      </c>
      <c r="R886" s="25">
        <f t="array" aca="1" ref="R886" ca="1">INDEX('Lorri 401b'!L:L,MATCH('Retirement Calculator'!A886,'Lorri 401b'!N:N,0),0)</f>
        <v>12310193.281650553</v>
      </c>
      <c r="S886" s="25">
        <f t="shared" ca="1" si="787"/>
        <v>28692099.786719061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6404.7404596389215</v>
      </c>
      <c r="K887" s="25">
        <f t="shared" si="784"/>
        <v>16520.094745597391</v>
      </c>
      <c r="L887" s="25"/>
      <c r="N887" s="25">
        <f>'Combined Retirement'!$C$18/12</f>
        <v>33932.660666666663</v>
      </c>
      <c r="O887" s="25">
        <f t="shared" si="785"/>
        <v>11007.82546143035</v>
      </c>
      <c r="P887" s="25">
        <f t="shared" si="786"/>
        <v>22924.835205236312</v>
      </c>
      <c r="Q887" s="25">
        <f t="array" aca="1" ref="Q887" ca="1">INDEX('Isaac 401k'!L:L,MATCH('Retirement Calculator'!A887,'Isaac 401k'!N:N,0),0)</f>
        <v>16443733.021961408</v>
      </c>
      <c r="R887" s="25">
        <f t="array" aca="1" ref="R887" ca="1">INDEX('Lorri 401b'!L:L,MATCH('Retirement Calculator'!A887,'Lorri 401b'!N:N,0),0)</f>
        <v>12344896.825183727</v>
      </c>
      <c r="S887" s="25">
        <f t="shared" ca="1" si="787"/>
        <v>28788629.847145133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6404.7404596389215</v>
      </c>
      <c r="K888" s="25">
        <f t="shared" si="784"/>
        <v>16520.094745597391</v>
      </c>
      <c r="L888" s="25"/>
      <c r="N888" s="25">
        <f>'Combined Retirement'!$C$18/12</f>
        <v>33932.660666666663</v>
      </c>
      <c r="O888" s="25">
        <f t="shared" si="785"/>
        <v>11007.82546143035</v>
      </c>
      <c r="P888" s="25">
        <f t="shared" si="786"/>
        <v>22924.835205236312</v>
      </c>
      <c r="Q888" s="25">
        <f t="array" aca="1" ref="Q888" ca="1">INDEX('Isaac 401k'!L:L,MATCH('Retirement Calculator'!A888,'Isaac 401k'!N:N,0),0)</f>
        <v>16505817.14934136</v>
      </c>
      <c r="R888" s="25">
        <f t="array" aca="1" ref="R888" ca="1">INDEX('Lorri 401b'!L:L,MATCH('Retirement Calculator'!A888,'Lorri 401b'!N:N,0),0)</f>
        <v>12379744.966814956</v>
      </c>
      <c r="S888" s="25">
        <f t="shared" ca="1" si="787"/>
        <v>28885562.116156317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6404.7404596389215</v>
      </c>
      <c r="K889" s="25">
        <f t="shared" si="784"/>
        <v>16520.094745597391</v>
      </c>
      <c r="L889" s="25"/>
      <c r="N889" s="25">
        <f>'Combined Retirement'!$C$18/12</f>
        <v>33932.660666666663</v>
      </c>
      <c r="O889" s="25">
        <f t="shared" si="785"/>
        <v>11007.82546143035</v>
      </c>
      <c r="P889" s="25">
        <f t="shared" si="786"/>
        <v>22924.835205236312</v>
      </c>
      <c r="Q889" s="25">
        <f t="array" aca="1" ref="Q889" ca="1">INDEX('Isaac 401k'!L:L,MATCH('Retirement Calculator'!A889,'Isaac 401k'!N:N,0),0)</f>
        <v>16568159.960585395</v>
      </c>
      <c r="R889" s="25">
        <f t="array" aca="1" ref="R889" ca="1">INDEX('Lorri 401b'!L:L,MATCH('Retirement Calculator'!A889,'Lorri 401b'!N:N,0),0)</f>
        <v>12414738.309036314</v>
      </c>
      <c r="S889" s="25">
        <f t="shared" ca="1" si="787"/>
        <v>28982898.269621707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6404.7404596389215</v>
      </c>
      <c r="K890" s="25">
        <f t="shared" si="784"/>
        <v>16520.094745597391</v>
      </c>
      <c r="L890" s="25"/>
      <c r="N890" s="25">
        <f>'Combined Retirement'!$C$18/12</f>
        <v>33932.660666666663</v>
      </c>
      <c r="O890" s="25">
        <f t="shared" si="785"/>
        <v>11007.82546143035</v>
      </c>
      <c r="P890" s="25">
        <f t="shared" si="786"/>
        <v>22924.835205236312</v>
      </c>
      <c r="Q890" s="25">
        <f t="array" aca="1" ref="Q890" ca="1">INDEX('Isaac 401k'!L:L,MATCH('Retirement Calculator'!A890,'Isaac 401k'!N:N,0),0)</f>
        <v>16630762.533542946</v>
      </c>
      <c r="R890" s="25">
        <f t="array" aca="1" ref="R890" ca="1">INDEX('Lorri 401b'!L:L,MATCH('Retirement Calculator'!A890,'Lorri 401b'!N:N,0),0)</f>
        <v>12449877.456850262</v>
      </c>
      <c r="S890" s="25">
        <f t="shared" ca="1" si="787"/>
        <v>29080639.990393206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6404.7404596389215</v>
      </c>
      <c r="K891" s="25">
        <f t="shared" si="784"/>
        <v>16520.094745597391</v>
      </c>
      <c r="L891" s="25"/>
      <c r="N891" s="25">
        <f>'Combined Retirement'!$C$18/12</f>
        <v>33932.660666666663</v>
      </c>
      <c r="O891" s="25">
        <f t="shared" si="785"/>
        <v>11007.82546143035</v>
      </c>
      <c r="P891" s="25">
        <f t="shared" si="786"/>
        <v>22924.835205236312</v>
      </c>
      <c r="Q891" s="25">
        <f t="array" aca="1" ref="Q891" ca="1">INDEX('Isaac 401k'!L:L,MATCH('Retirement Calculator'!A891,'Isaac 401k'!N:N,0),0)</f>
        <v>16693625.950554486</v>
      </c>
      <c r="R891" s="25">
        <f t="array" aca="1" ref="R891" ca="1">INDEX('Lorri 401b'!L:L,MATCH('Retirement Calculator'!A891,'Lorri 401b'!N:N,0),0)</f>
        <v>12485163.017780101</v>
      </c>
      <c r="S891" s="25">
        <f t="shared" ca="1" si="787"/>
        <v>29178788.968334585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6404.7404596389215</v>
      </c>
      <c r="K892" s="25">
        <f t="shared" si="784"/>
        <v>16520.094745597391</v>
      </c>
      <c r="L892" s="25"/>
      <c r="N892" s="25">
        <f>'Combined Retirement'!$C$18/12</f>
        <v>33932.660666666663</v>
      </c>
      <c r="O892" s="25">
        <f t="shared" si="785"/>
        <v>11007.82546143035</v>
      </c>
      <c r="P892" s="25">
        <f t="shared" si="786"/>
        <v>22924.835205236312</v>
      </c>
      <c r="Q892" s="25">
        <f t="array" aca="1" ref="Q892" ca="1">INDEX('Isaac 401k'!L:L,MATCH('Retirement Calculator'!A892,'Isaac 401k'!N:N,0),0)</f>
        <v>16756751.298470242</v>
      </c>
      <c r="R892" s="25">
        <f t="array" aca="1" ref="R892" ca="1">INDEX('Lorri 401b'!L:L,MATCH('Retirement Calculator'!A892,'Lorri 401b'!N:N,0),0)</f>
        <v>12520595.601880481</v>
      </c>
      <c r="S892" s="25">
        <f t="shared" ca="1" si="787"/>
        <v>29277346.900350723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6404.7404596389215</v>
      </c>
      <c r="K893" s="25">
        <f t="shared" si="784"/>
        <v>16520.094745597391</v>
      </c>
      <c r="L893" s="25"/>
      <c r="N893" s="25">
        <f>'Combined Retirement'!$C$18/12</f>
        <v>33932.660666666663</v>
      </c>
      <c r="O893" s="25">
        <f t="shared" si="785"/>
        <v>11007.82546143035</v>
      </c>
      <c r="P893" s="25">
        <f t="shared" si="786"/>
        <v>22924.835205236312</v>
      </c>
      <c r="Q893" s="25">
        <f t="array" aca="1" ref="Q893" ca="1">INDEX('Isaac 401k'!L:L,MATCH('Retirement Calculator'!A893,'Isaac 401k'!N:N,0),0)</f>
        <v>16820139.668668982</v>
      </c>
      <c r="R893" s="25">
        <f t="array" aca="1" ref="R893" ca="1">INDEX('Lorri 401b'!L:L,MATCH('Retirement Calculator'!A893,'Lorri 401b'!N:N,0),0)</f>
        <v>12556175.821747947</v>
      </c>
      <c r="S893" s="25">
        <f t="shared" ca="1" si="787"/>
        <v>29376315.490416929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6404.7404596389215</v>
      </c>
      <c r="K894" s="25">
        <f t="shared" si="784"/>
        <v>16520.094745597391</v>
      </c>
      <c r="L894" s="25"/>
      <c r="N894" s="25">
        <f>'Combined Retirement'!$C$18/12</f>
        <v>33932.660666666663</v>
      </c>
      <c r="O894" s="25">
        <f t="shared" si="785"/>
        <v>11007.82546143035</v>
      </c>
      <c r="P894" s="25">
        <f t="shared" si="786"/>
        <v>22924.835205236312</v>
      </c>
      <c r="Q894" s="25">
        <f t="array" aca="1" ref="Q894" ca="1">INDEX('Isaac 401k'!L:L,MATCH('Retirement Calculator'!A894,'Isaac 401k'!N:N,0),0)</f>
        <v>16883792.15707688</v>
      </c>
      <c r="R894" s="25">
        <f t="array" aca="1" ref="R894" ca="1">INDEX('Lorri 401b'!L:L,MATCH('Retirement Calculator'!A894,'Lorri 401b'!N:N,0),0)</f>
        <v>12591904.292531528</v>
      </c>
      <c r="S894" s="25">
        <f t="shared" ca="1" si="787"/>
        <v>29475696.449608408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6404.7404596389215</v>
      </c>
      <c r="K895" s="25">
        <f t="shared" si="784"/>
        <v>16520.094745597391</v>
      </c>
      <c r="L895" s="25"/>
      <c r="N895" s="25">
        <f>'Combined Retirement'!$C$18/12</f>
        <v>33932.660666666663</v>
      </c>
      <c r="O895" s="25">
        <f t="shared" si="785"/>
        <v>11007.82546143035</v>
      </c>
      <c r="P895" s="25">
        <f t="shared" si="786"/>
        <v>22924.835205236312</v>
      </c>
      <c r="Q895" s="25">
        <f t="array" aca="1" ref="Q895" ca="1">INDEX('Isaac 401k'!L:L,MATCH('Retirement Calculator'!A895,'Isaac 401k'!N:N,0),0)</f>
        <v>16947709.864186481</v>
      </c>
      <c r="R895" s="25">
        <f t="array" aca="1" ref="R895" ca="1">INDEX('Lorri 401b'!L:L,MATCH('Retirement Calculator'!A895,'Lorri 401b'!N:N,0),0)</f>
        <v>12627781.631943373</v>
      </c>
      <c r="S895" s="25">
        <f t="shared" ca="1" si="787"/>
        <v>29575491.496129856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6404.7404596389215</v>
      </c>
      <c r="K896" s="25">
        <f t="shared" si="784"/>
        <v>16520.094745597391</v>
      </c>
      <c r="L896" s="25"/>
      <c r="N896" s="25">
        <f>'Combined Retirement'!$C$18/12</f>
        <v>33932.660666666663</v>
      </c>
      <c r="O896" s="25">
        <f t="shared" si="785"/>
        <v>11007.82546143035</v>
      </c>
      <c r="P896" s="25">
        <f t="shared" si="786"/>
        <v>22924.835205236312</v>
      </c>
      <c r="Q896" s="25">
        <f t="array" aca="1" ref="Q896" ca="1">INDEX('Isaac 401k'!L:L,MATCH('Retirement Calculator'!A896,'Isaac 401k'!N:N,0),0)</f>
        <v>17011893.895075701</v>
      </c>
      <c r="R896" s="25">
        <f t="array" aca="1" ref="R896" ca="1">INDEX('Lorri 401b'!L:L,MATCH('Retirement Calculator'!A896,'Lorri 401b'!N:N,0),0)</f>
        <v>12663808.460269434</v>
      </c>
      <c r="S896" s="25">
        <f t="shared" ca="1" si="787"/>
        <v>29675702.355345137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6404.7404596389215</v>
      </c>
      <c r="K897" s="25">
        <f t="shared" si="784"/>
        <v>16520.094745597391</v>
      </c>
      <c r="L897" s="25"/>
      <c r="N897" s="25">
        <f>'Combined Retirement'!$C$18/12</f>
        <v>33932.660666666663</v>
      </c>
      <c r="O897" s="25">
        <f t="shared" si="785"/>
        <v>11007.82546143035</v>
      </c>
      <c r="P897" s="25">
        <f t="shared" si="786"/>
        <v>22924.835205236312</v>
      </c>
      <c r="Q897" s="25">
        <f t="array" aca="1" ref="Q897" ca="1">INDEX('Isaac 401k'!L:L,MATCH('Retirement Calculator'!A897,'Isaac 401k'!N:N,0),0)</f>
        <v>17076345.35942696</v>
      </c>
      <c r="R897" s="25">
        <f t="array" aca="1" ref="R897" ca="1">INDEX('Lorri 401b'!L:L,MATCH('Retirement Calculator'!A897,'Lorri 401b'!N:N,0),0)</f>
        <v>12699985.400380187</v>
      </c>
      <c r="S897" s="25">
        <f t="shared" ca="1" si="787"/>
        <v>29776330.759807147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6404.7404596389215</v>
      </c>
      <c r="K898" s="25">
        <f t="shared" si="784"/>
        <v>16520.094745597391</v>
      </c>
      <c r="L898" s="25"/>
      <c r="N898" s="25">
        <f>'Combined Retirement'!$C$18/12</f>
        <v>33932.660666666663</v>
      </c>
      <c r="O898" s="25">
        <f t="shared" si="785"/>
        <v>11007.82546143035</v>
      </c>
      <c r="P898" s="25">
        <f t="shared" si="786"/>
        <v>22924.835205236312</v>
      </c>
      <c r="Q898" s="25">
        <f t="array" aca="1" ref="Q898" ca="1">INDEX('Isaac 401k'!L:L,MATCH('Retirement Calculator'!A898,'Isaac 401k'!N:N,0),0)</f>
        <v>17141065.37154635</v>
      </c>
      <c r="R898" s="25">
        <f t="array" aca="1" ref="R898" ca="1">INDEX('Lorri 401b'!L:L,MATCH('Retirement Calculator'!A898,'Lorri 401b'!N:N,0),0)</f>
        <v>12736313.077741401</v>
      </c>
      <c r="S898" s="25">
        <f t="shared" ca="1" si="787"/>
        <v>29877378.44928775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6404.7404596389215</v>
      </c>
      <c r="K899" s="25">
        <f t="shared" si="784"/>
        <v>16520.094745597391</v>
      </c>
      <c r="L899" s="25"/>
      <c r="N899" s="25">
        <f>'Combined Retirement'!$C$18/12</f>
        <v>33932.660666666663</v>
      </c>
      <c r="O899" s="25">
        <f t="shared" si="785"/>
        <v>11007.82546143035</v>
      </c>
      <c r="P899" s="25">
        <f t="shared" si="786"/>
        <v>22924.835205236312</v>
      </c>
      <c r="Q899" s="25">
        <f t="array" aca="1" ref="Q899" ca="1">INDEX('Isaac 401k'!L:L,MATCH('Retirement Calculator'!A899,'Isaac 401k'!N:N,0),0)</f>
        <v>17206055.050382905</v>
      </c>
      <c r="R899" s="25">
        <f t="array" aca="1" ref="R899" ca="1">INDEX('Lorri 401b'!L:L,MATCH('Retirement Calculator'!A899,'Lorri 401b'!N:N,0),0)</f>
        <v>12772792.120424954</v>
      </c>
      <c r="S899" s="25">
        <f t="shared" ca="1" si="787"/>
        <v>29978847.170807861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6404.7404596389215</v>
      </c>
      <c r="K900" s="25">
        <f t="shared" si="784"/>
        <v>16520.094745597391</v>
      </c>
      <c r="L900" s="25"/>
      <c r="N900" s="25">
        <f>'Combined Retirement'!$C$18/12</f>
        <v>33932.660666666663</v>
      </c>
      <c r="O900" s="25">
        <f t="shared" si="785"/>
        <v>11007.82546143035</v>
      </c>
      <c r="P900" s="25">
        <f t="shared" si="786"/>
        <v>22924.835205236312</v>
      </c>
      <c r="Q900" s="25">
        <f t="array" aca="1" ref="Q900" ca="1">INDEX('Isaac 401k'!L:L,MATCH('Retirement Calculator'!A900,'Isaac 401k'!N:N,0),0)</f>
        <v>17271315.519547947</v>
      </c>
      <c r="R900" s="25">
        <f t="array" aca="1" ref="R900" ca="1">INDEX('Lorri 401b'!L:L,MATCH('Retirement Calculator'!A900,'Lorri 401b'!N:N,0),0)</f>
        <v>12809423.159119688</v>
      </c>
      <c r="S900" s="25">
        <f t="shared" ca="1" si="787"/>
        <v>30080738.678667635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6404.7404596389215</v>
      </c>
      <c r="K901" s="25">
        <f t="shared" si="784"/>
        <v>16520.094745597391</v>
      </c>
      <c r="L901" s="25"/>
      <c r="N901" s="25">
        <f>'Combined Retirement'!$C$18/12</f>
        <v>33932.660666666663</v>
      </c>
      <c r="O901" s="25">
        <f t="shared" si="785"/>
        <v>11007.82546143035</v>
      </c>
      <c r="P901" s="25">
        <f t="shared" si="786"/>
        <v>22924.835205236312</v>
      </c>
      <c r="Q901" s="25">
        <f t="array" aca="1" ref="Q901" ca="1">INDEX('Isaac 401k'!L:L,MATCH('Retirement Calculator'!A901,'Isaac 401k'!N:N,0),0)</f>
        <v>17336847.90733451</v>
      </c>
      <c r="R901" s="25">
        <f t="array" aca="1" ref="R901" ca="1">INDEX('Lorri 401b'!L:L,MATCH('Retirement Calculator'!A901,'Lorri 401b'!N:N,0),0)</f>
        <v>12846206.827142317</v>
      </c>
      <c r="S901" s="25">
        <f t="shared" ca="1" si="787"/>
        <v>30183054.734476827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6404.7404596389215</v>
      </c>
      <c r="K902" s="25">
        <f t="shared" si="784"/>
        <v>16520.094745597391</v>
      </c>
      <c r="L902" s="25"/>
      <c r="N902" s="25">
        <f>'Combined Retirement'!$C$18/12</f>
        <v>33932.660666666663</v>
      </c>
      <c r="O902" s="25">
        <f t="shared" si="785"/>
        <v>11007.82546143035</v>
      </c>
      <c r="P902" s="25">
        <f t="shared" si="786"/>
        <v>22924.835205236312</v>
      </c>
      <c r="Q902" s="25">
        <f t="array" aca="1" ref="Q902" ca="1">INDEX('Isaac 401k'!L:L,MATCH('Retirement Calculator'!A902,'Isaac 401k'!N:N,0),0)</f>
        <v>17402653.346736848</v>
      </c>
      <c r="R902" s="25">
        <f t="array" aca="1" ref="R902" ca="1">INDEX('Lorri 401b'!L:L,MATCH('Retirement Calculator'!A902,'Lorri 401b'!N:N,0),0)</f>
        <v>12883143.760448374</v>
      </c>
      <c r="S902" s="25">
        <f t="shared" ca="1" si="787"/>
        <v>30285797.107185222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6404.7404596389215</v>
      </c>
      <c r="K903" s="25">
        <f t="shared" si="784"/>
        <v>16520.094745597391</v>
      </c>
      <c r="L903" s="25"/>
      <c r="N903" s="25">
        <f>'Combined Retirement'!$C$18/12</f>
        <v>33932.660666666663</v>
      </c>
      <c r="O903" s="25">
        <f t="shared" si="785"/>
        <v>11007.82546143035</v>
      </c>
      <c r="P903" s="25">
        <f t="shared" si="786"/>
        <v>22924.835205236312</v>
      </c>
      <c r="Q903" s="25">
        <f t="array" aca="1" ref="Q903" ca="1">INDEX('Isaac 401k'!L:L,MATCH('Retirement Calculator'!A903,'Isaac 401k'!N:N,0),0)</f>
        <v>17468732.975470029</v>
      </c>
      <c r="R903" s="25">
        <f t="array" aca="1" ref="R903" ca="1">INDEX('Lorri 401b'!L:L,MATCH('Retirement Calculator'!A903,'Lorri 401b'!N:N,0),0)</f>
        <v>12920234.597643206</v>
      </c>
      <c r="S903" s="25">
        <f t="shared" ca="1" si="787"/>
        <v>30388967.573113233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6404.7404596389215</v>
      </c>
      <c r="K904" s="25">
        <f t="shared" si="784"/>
        <v>16520.094745597391</v>
      </c>
      <c r="L904" s="25"/>
      <c r="N904" s="25">
        <f>'Combined Retirement'!$C$18/12</f>
        <v>33932.660666666663</v>
      </c>
      <c r="O904" s="25">
        <f t="shared" si="785"/>
        <v>11007.82546143035</v>
      </c>
      <c r="P904" s="25">
        <f t="shared" si="786"/>
        <v>22924.835205236312</v>
      </c>
      <c r="Q904" s="25">
        <f t="array" aca="1" ref="Q904" ca="1">INDEX('Isaac 401k'!L:L,MATCH('Retirement Calculator'!A904,'Isaac 401k'!N:N,0),0)</f>
        <v>17535087.9359896</v>
      </c>
      <c r="R904" s="25">
        <f t="array" aca="1" ref="R904" ca="1">INDEX('Lorri 401b'!L:L,MATCH('Retirement Calculator'!A904,'Lorri 401b'!N:N,0),0)</f>
        <v>12957479.979993016</v>
      </c>
      <c r="S904" s="25">
        <f t="shared" ca="1" si="787"/>
        <v>30492567.915982615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6404.7404596389215</v>
      </c>
      <c r="K905" s="25">
        <f t="shared" si="784"/>
        <v>16520.094745597391</v>
      </c>
      <c r="L905" s="25"/>
      <c r="N905" s="25">
        <f>'Combined Retirement'!$C$18/12</f>
        <v>33932.660666666663</v>
      </c>
      <c r="O905" s="25">
        <f t="shared" si="785"/>
        <v>11007.82546143035</v>
      </c>
      <c r="P905" s="25">
        <f t="shared" si="786"/>
        <v>22924.835205236312</v>
      </c>
      <c r="Q905" s="25">
        <f t="array" aca="1" ref="Q905" ca="1">INDEX('Isaac 401k'!L:L,MATCH('Retirement Calculator'!A905,'Isaac 401k'!N:N,0),0)</f>
        <v>17601719.375511333</v>
      </c>
      <c r="R905" s="25">
        <f t="array" aca="1" ref="R905" ca="1">INDEX('Lorri 401b'!L:L,MATCH('Retirement Calculator'!A905,'Lorri 401b'!N:N,0),0)</f>
        <v>12994880.551435949</v>
      </c>
      <c r="S905" s="25">
        <f t="shared" ca="1" si="787"/>
        <v>30596599.926947281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6404.7404596389215</v>
      </c>
      <c r="K906" s="25">
        <f t="shared" si="784"/>
        <v>16520.094745597391</v>
      </c>
      <c r="L906" s="25"/>
      <c r="N906" s="25">
        <f>'Combined Retirement'!$C$18/12</f>
        <v>33932.660666666663</v>
      </c>
      <c r="O906" s="25">
        <f t="shared" si="785"/>
        <v>11007.82546143035</v>
      </c>
      <c r="P906" s="25">
        <f t="shared" si="786"/>
        <v>22924.835205236312</v>
      </c>
      <c r="Q906" s="25">
        <f t="array" aca="1" ref="Q906" ca="1">INDEX('Isaac 401k'!L:L,MATCH('Retirement Calculator'!A906,'Isaac 401k'!N:N,0),0)</f>
        <v>17668628.446031075</v>
      </c>
      <c r="R906" s="25">
        <f t="array" aca="1" ref="R906" ca="1">INDEX('Lorri 401b'!L:L,MATCH('Retirement Calculator'!A906,'Lorri 401b'!N:N,0),0)</f>
        <v>13032436.958593229</v>
      </c>
      <c r="S906" s="25">
        <f t="shared" ca="1" si="787"/>
        <v>30701065.404624306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6404.7404596389215</v>
      </c>
      <c r="K907" s="25">
        <f t="shared" si="784"/>
        <v>16520.094745597391</v>
      </c>
      <c r="L907" s="25"/>
      <c r="N907" s="25">
        <f>'Combined Retirement'!$C$18/12</f>
        <v>33932.660666666663</v>
      </c>
      <c r="O907" s="25">
        <f t="shared" si="785"/>
        <v>11007.82546143035</v>
      </c>
      <c r="P907" s="25">
        <f t="shared" si="786"/>
        <v>22924.835205236312</v>
      </c>
      <c r="Q907" s="25">
        <f t="array" aca="1" ref="Q907" ca="1">INDEX('Isaac 401k'!L:L,MATCH('Retirement Calculator'!A907,'Isaac 401k'!N:N,0),0)</f>
        <v>17735816.30434465</v>
      </c>
      <c r="R907" s="25">
        <f t="array" aca="1" ref="R907" ca="1">INDEX('Lorri 401b'!L:L,MATCH('Retirement Calculator'!A907,'Lorri 401b'!N:N,0),0)</f>
        <v>13070149.850780331</v>
      </c>
      <c r="S907" s="25">
        <f t="shared" ca="1" si="787"/>
        <v>30805966.155124981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6404.7404596389215</v>
      </c>
      <c r="K908" s="25">
        <f t="shared" si="784"/>
        <v>16520.094745597391</v>
      </c>
      <c r="L908" s="25"/>
      <c r="N908" s="25">
        <f>'Combined Retirement'!$C$18/12</f>
        <v>33932.660666666663</v>
      </c>
      <c r="O908" s="25">
        <f t="shared" si="785"/>
        <v>11007.82546143035</v>
      </c>
      <c r="P908" s="25">
        <f t="shared" si="786"/>
        <v>22924.835205236312</v>
      </c>
      <c r="Q908" s="25">
        <f t="array" aca="1" ref="Q908" ca="1">INDEX('Isaac 401k'!L:L,MATCH('Retirement Calculator'!A908,'Isaac 401k'!N:N,0),0)</f>
        <v>17803284.112067863</v>
      </c>
      <c r="R908" s="25">
        <f t="array" aca="1" ref="R908" ca="1">INDEX('Lorri 401b'!L:L,MATCH('Retirement Calculator'!A908,'Lorri 401b'!N:N,0),0)</f>
        <v>13108019.880018212</v>
      </c>
      <c r="S908" s="25">
        <f t="shared" ca="1" si="787"/>
        <v>30911303.992086075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6404.7404596389215</v>
      </c>
      <c r="K909" s="25">
        <f t="shared" si="784"/>
        <v>16520.094745597391</v>
      </c>
      <c r="L909" s="25"/>
      <c r="N909" s="25">
        <f>'Combined Retirement'!$C$18/12</f>
        <v>33932.660666666663</v>
      </c>
      <c r="O909" s="25">
        <f t="shared" si="785"/>
        <v>11007.82546143035</v>
      </c>
      <c r="P909" s="25">
        <f t="shared" si="786"/>
        <v>22924.835205236312</v>
      </c>
      <c r="Q909" s="25">
        <f t="array" aca="1" ref="Q909" ca="1">INDEX('Isaac 401k'!L:L,MATCH('Retirement Calculator'!A909,'Isaac 401k'!N:N,0),0)</f>
        <v>17871033.03565659</v>
      </c>
      <c r="R909" s="25">
        <f t="array" aca="1" ref="R909" ca="1">INDEX('Lorri 401b'!L:L,MATCH('Retirement Calculator'!A909,'Lorri 401b'!N:N,0),0)</f>
        <v>13146047.701044584</v>
      </c>
      <c r="S909" s="25">
        <f t="shared" ca="1" si="787"/>
        <v>31017080.736701176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6404.7404596389215</v>
      </c>
      <c r="K910" s="25">
        <f t="shared" si="784"/>
        <v>16520.094745597391</v>
      </c>
      <c r="L910" s="25"/>
      <c r="N910" s="25">
        <f>'Combined Retirement'!$C$18/12</f>
        <v>33932.660666666663</v>
      </c>
      <c r="O910" s="25">
        <f t="shared" si="785"/>
        <v>11007.82546143035</v>
      </c>
      <c r="P910" s="25">
        <f t="shared" si="786"/>
        <v>22924.835205236312</v>
      </c>
      <c r="Q910" s="25">
        <f t="array" aca="1" ref="Q910" ca="1">INDEX('Isaac 401k'!L:L,MATCH('Retirement Calculator'!A910,'Isaac 401k'!N:N,0),0)</f>
        <v>17939064.246426936</v>
      </c>
      <c r="R910" s="25">
        <f t="array" aca="1" ref="R910" ca="1">INDEX('Lorri 401b'!L:L,MATCH('Retirement Calculator'!A910,'Lorri 401b'!N:N,0),0)</f>
        <v>13184233.971325232</v>
      </c>
      <c r="S910" s="25">
        <f t="shared" ca="1" si="787"/>
        <v>31123298.217752166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6404.7404596389215</v>
      </c>
      <c r="K911" s="25">
        <f t="shared" si="784"/>
        <v>16520.094745597391</v>
      </c>
      <c r="L911" s="25"/>
      <c r="N911" s="25">
        <f>'Combined Retirement'!$C$18/12</f>
        <v>33932.660666666663</v>
      </c>
      <c r="O911" s="25">
        <f t="shared" si="785"/>
        <v>11007.82546143035</v>
      </c>
      <c r="P911" s="25">
        <f t="shared" si="786"/>
        <v>22924.835205236312</v>
      </c>
      <c r="Q911" s="25">
        <f t="array" aca="1" ref="Q911" ca="1">INDEX('Isaac 401k'!L:L,MATCH('Retirement Calculator'!A911,'Isaac 401k'!N:N,0),0)</f>
        <v>18007378.920575492</v>
      </c>
      <c r="R911" s="25">
        <f t="array" aca="1" ref="R911" ca="1">INDEX('Lorri 401b'!L:L,MATCH('Retirement Calculator'!A911,'Lorri 401b'!N:N,0),0)</f>
        <v>13222579.351065384</v>
      </c>
      <c r="S911" s="25">
        <f t="shared" ca="1" si="787"/>
        <v>31229958.271640874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6404.7404596389215</v>
      </c>
      <c r="K912" s="25">
        <f t="shared" si="784"/>
        <v>16520.094745597391</v>
      </c>
      <c r="L912" s="25"/>
      <c r="N912" s="25">
        <f>'Combined Retirement'!$C$18/12</f>
        <v>33932.660666666663</v>
      </c>
      <c r="O912" s="25">
        <f t="shared" si="785"/>
        <v>11007.82546143035</v>
      </c>
      <c r="P912" s="25">
        <f t="shared" si="786"/>
        <v>22924.835205236312</v>
      </c>
      <c r="Q912" s="25">
        <f t="array" aca="1" ref="Q912" ca="1">INDEX('Isaac 401k'!L:L,MATCH('Retirement Calculator'!A912,'Isaac 401k'!N:N,0),0)</f>
        <v>18075978.239199668</v>
      </c>
      <c r="R912" s="25">
        <f t="array" aca="1" ref="R912" ca="1">INDEX('Lorri 401b'!L:L,MATCH('Retirement Calculator'!A912,'Lorri 401b'!N:N,0),0)</f>
        <v>13261084.503221121</v>
      </c>
      <c r="S912" s="25">
        <f t="shared" ca="1" si="787"/>
        <v>31337062.742420789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6404.7404596389215</v>
      </c>
      <c r="K913" s="25">
        <f t="shared" si="784"/>
        <v>16520.094745597391</v>
      </c>
      <c r="L913" s="25"/>
      <c r="N913" s="25">
        <f>'Combined Retirement'!$C$18/12</f>
        <v>33932.660666666663</v>
      </c>
      <c r="O913" s="25">
        <f t="shared" si="785"/>
        <v>11007.82546143035</v>
      </c>
      <c r="P913" s="25">
        <f t="shared" si="786"/>
        <v>22924.835205236312</v>
      </c>
      <c r="Q913" s="25">
        <f t="array" aca="1" ref="Q913" ca="1">INDEX('Isaac 401k'!L:L,MATCH('Retirement Calculator'!A913,'Isaac 401k'!N:N,0),0)</f>
        <v>18144863.38831811</v>
      </c>
      <c r="R913" s="25">
        <f t="array" aca="1" ref="R913" ca="1">INDEX('Lorri 401b'!L:L,MATCH('Retirement Calculator'!A913,'Lorri 401b'!N:N,0),0)</f>
        <v>13299750.093510838</v>
      </c>
      <c r="S913" s="25">
        <f t="shared" ca="1" si="787"/>
        <v>31444613.48182895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6404.7404596389215</v>
      </c>
      <c r="K914" s="25">
        <f t="shared" si="784"/>
        <v>16520.094745597391</v>
      </c>
      <c r="L914" s="25"/>
      <c r="N914" s="25">
        <f>'Combined Retirement'!$C$18/12</f>
        <v>33932.660666666663</v>
      </c>
      <c r="O914" s="25">
        <f t="shared" si="785"/>
        <v>11007.82546143035</v>
      </c>
      <c r="P914" s="25">
        <f t="shared" si="786"/>
        <v>22924.835205236312</v>
      </c>
      <c r="Q914" s="25">
        <f t="array" aca="1" ref="Q914" ca="1">INDEX('Isaac 401k'!L:L,MATCH('Retirement Calculator'!A914,'Isaac 401k'!N:N,0),0)</f>
        <v>18214035.558891214</v>
      </c>
      <c r="R914" s="25">
        <f t="array" aca="1" ref="R914" ca="1">INDEX('Lorri 401b'!L:L,MATCH('Retirement Calculator'!A914,'Lorri 401b'!N:N,0),0)</f>
        <v>13338576.790426763</v>
      </c>
      <c r="S914" s="25">
        <f t="shared" ca="1" si="787"/>
        <v>31552612.349317975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6404.7404596389215</v>
      </c>
      <c r="K915" s="25">
        <f t="shared" si="784"/>
        <v>16520.094745597391</v>
      </c>
      <c r="L915" s="25"/>
      <c r="N915" s="25">
        <f>'Combined Retirement'!$C$18/12</f>
        <v>33932.660666666663</v>
      </c>
      <c r="O915" s="25">
        <f t="shared" si="785"/>
        <v>11007.82546143035</v>
      </c>
      <c r="P915" s="25">
        <f t="shared" si="786"/>
        <v>22924.835205236312</v>
      </c>
      <c r="Q915" s="25">
        <f t="array" aca="1" ref="Q915" ca="1">INDEX('Isaac 401k'!L:L,MATCH('Retirement Calculator'!A915,'Isaac 401k'!N:N,0),0)</f>
        <v>18283495.946841706</v>
      </c>
      <c r="R915" s="25">
        <f t="array" aca="1" ref="R915" ca="1">INDEX('Lorri 401b'!L:L,MATCH('Retirement Calculator'!A915,'Lorri 401b'!N:N,0),0)</f>
        <v>13377565.265246505</v>
      </c>
      <c r="S915" s="25">
        <f t="shared" ca="1" si="787"/>
        <v>31661061.212088212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6404.7404596389215</v>
      </c>
      <c r="K916" s="25">
        <f t="shared" si="784"/>
        <v>16520.094745597391</v>
      </c>
      <c r="L916" s="25"/>
      <c r="N916" s="25">
        <f>'Combined Retirement'!$C$18/12</f>
        <v>33932.660666666663</v>
      </c>
      <c r="O916" s="25">
        <f t="shared" si="785"/>
        <v>11007.82546143035</v>
      </c>
      <c r="P916" s="25">
        <f t="shared" si="786"/>
        <v>22924.835205236312</v>
      </c>
      <c r="Q916" s="25">
        <f t="array" aca="1" ref="Q916" ca="1">INDEX('Isaac 401k'!L:L,MATCH('Retirement Calculator'!A916,'Isaac 401k'!N:N,0),0)</f>
        <v>18353245.753075324</v>
      </c>
      <c r="R916" s="25">
        <f t="array" aca="1" ref="R916" ca="1">INDEX('Lorri 401b'!L:L,MATCH('Retirement Calculator'!A916,'Lorri 401b'!N:N,0),0)</f>
        <v>13416716.192044662</v>
      </c>
      <c r="S916" s="25">
        <f t="shared" ca="1" si="787"/>
        <v>31769961.945119984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6404.7404596389215</v>
      </c>
      <c r="K917" s="25">
        <f t="shared" si="784"/>
        <v>16520.094745597391</v>
      </c>
      <c r="L917" s="25"/>
      <c r="N917" s="25">
        <f>'Combined Retirement'!$C$18/12</f>
        <v>33932.660666666663</v>
      </c>
      <c r="O917" s="25">
        <f t="shared" si="785"/>
        <v>11007.82546143035</v>
      </c>
      <c r="P917" s="25">
        <f t="shared" si="786"/>
        <v>22924.835205236312</v>
      </c>
      <c r="Q917" s="25">
        <f t="array" aca="1" ref="Q917" ca="1">INDEX('Isaac 401k'!L:L,MATCH('Retirement Calculator'!A917,'Isaac 401k'!N:N,0),0)</f>
        <v>18423286.183501583</v>
      </c>
      <c r="R917" s="25">
        <f t="array" aca="1" ref="R917" ca="1">INDEX('Lorri 401b'!L:L,MATCH('Retirement Calculator'!A917,'Lorri 401b'!N:N,0),0)</f>
        <v>13456030.247704478</v>
      </c>
      <c r="S917" s="25">
        <f t="shared" ca="1" si="787"/>
        <v>31879316.431206062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6404.7404596389215</v>
      </c>
      <c r="K918" s="25">
        <f t="shared" si="784"/>
        <v>16520.094745597391</v>
      </c>
      <c r="L918" s="25"/>
      <c r="N918" s="25">
        <f>'Combined Retirement'!$C$18/12</f>
        <v>33932.660666666663</v>
      </c>
      <c r="O918" s="25">
        <f t="shared" si="785"/>
        <v>11007.82546143035</v>
      </c>
      <c r="P918" s="25">
        <f t="shared" si="786"/>
        <v>22924.835205236312</v>
      </c>
      <c r="Q918" s="25">
        <f t="array" aca="1" ref="Q918" ca="1">INDEX('Isaac 401k'!L:L,MATCH('Retirement Calculator'!A918,'Isaac 401k'!N:N,0),0)</f>
        <v>18493618.449054617</v>
      </c>
      <c r="R918" s="25">
        <f t="array" aca="1" ref="R918" ca="1">INDEX('Lorri 401b'!L:L,MATCH('Retirement Calculator'!A918,'Lorri 401b'!N:N,0),0)</f>
        <v>13495508.111929543</v>
      </c>
      <c r="S918" s="25">
        <f t="shared" ca="1" si="787"/>
        <v>31989126.560984161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6404.7404596389215</v>
      </c>
      <c r="K919" s="25">
        <f t="shared" si="784"/>
        <v>16520.094745597391</v>
      </c>
      <c r="L919" s="25"/>
      <c r="N919" s="25">
        <f>'Combined Retirement'!$C$18/12</f>
        <v>33932.660666666663</v>
      </c>
      <c r="O919" s="25">
        <f t="shared" si="785"/>
        <v>11007.82546143035</v>
      </c>
      <c r="P919" s="25">
        <f t="shared" si="786"/>
        <v>22924.835205236312</v>
      </c>
      <c r="Q919" s="25">
        <f t="array" aca="1" ref="Q919" ca="1">INDEX('Isaac 401k'!L:L,MATCH('Retirement Calculator'!A919,'Isaac 401k'!N:N,0),0)</f>
        <v>18564243.765714124</v>
      </c>
      <c r="R919" s="25">
        <f t="array" aca="1" ref="R919" ca="1">INDEX('Lorri 401b'!L:L,MATCH('Retirement Calculator'!A919,'Lorri 401b'!N:N,0),0)</f>
        <v>13535150.467255546</v>
      </c>
      <c r="S919" s="25">
        <f t="shared" ca="1" si="787"/>
        <v>32099394.232969671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6404.7404596389215</v>
      </c>
      <c r="K920" s="25">
        <f t="shared" si="784"/>
        <v>16520.094745597391</v>
      </c>
      <c r="L920" s="25"/>
      <c r="N920" s="25">
        <f>'Combined Retirement'!$C$18/12</f>
        <v>33932.660666666663</v>
      </c>
      <c r="O920" s="25">
        <f t="shared" si="785"/>
        <v>11007.82546143035</v>
      </c>
      <c r="P920" s="25">
        <f t="shared" si="786"/>
        <v>22924.835205236312</v>
      </c>
      <c r="Q920" s="25">
        <f t="array" aca="1" ref="Q920" ca="1">INDEX('Isaac 401k'!L:L,MATCH('Retirement Calculator'!A920,'Isaac 401k'!N:N,0),0)</f>
        <v>18635163.354526378</v>
      </c>
      <c r="R920" s="25">
        <f t="array" aca="1" ref="R920" ca="1">INDEX('Lorri 401b'!L:L,MATCH('Retirement Calculator'!A920,'Lorri 401b'!N:N,0),0)</f>
        <v>13574957.999062074</v>
      </c>
      <c r="S920" s="25">
        <f t="shared" ca="1" si="787"/>
        <v>32210121.353588454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6404.7404596389215</v>
      </c>
      <c r="K921" s="25">
        <f t="shared" si="784"/>
        <v>16520.094745597391</v>
      </c>
      <c r="L921" s="25"/>
      <c r="N921" s="25">
        <f>'Combined Retirement'!$C$18/12</f>
        <v>33932.660666666663</v>
      </c>
      <c r="O921" s="25">
        <f t="shared" si="785"/>
        <v>11007.82546143035</v>
      </c>
      <c r="P921" s="25">
        <f t="shared" si="786"/>
        <v>22924.835205236312</v>
      </c>
      <c r="Q921" s="25">
        <f t="array" aca="1" ref="Q921" ca="1">INDEX('Isaac 401k'!L:L,MATCH('Retirement Calculator'!A921,'Isaac 401k'!N:N,0),0)</f>
        <v>18706378.441625349</v>
      </c>
      <c r="R921" s="25">
        <f t="array" aca="1" ref="R921" ca="1">INDEX('Lorri 401b'!L:L,MATCH('Retirement Calculator'!A921,'Lorri 401b'!N:N,0),0)</f>
        <v>13614931.395584462</v>
      </c>
      <c r="S921" s="25">
        <f t="shared" ca="1" si="787"/>
        <v>32321309.837209813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6404.7404596389215</v>
      </c>
      <c r="K922" s="25">
        <f t="shared" si="784"/>
        <v>16520.094745597391</v>
      </c>
      <c r="L922" s="25"/>
      <c r="N922" s="25">
        <f>'Combined Retirement'!$C$18/12</f>
        <v>33932.660666666663</v>
      </c>
      <c r="O922" s="25">
        <f t="shared" si="785"/>
        <v>11007.82546143035</v>
      </c>
      <c r="P922" s="25">
        <f t="shared" si="786"/>
        <v>22924.835205236312</v>
      </c>
      <c r="Q922" s="25">
        <f t="array" aca="1" ref="Q922" ca="1">INDEX('Isaac 401k'!L:L,MATCH('Retirement Calculator'!A922,'Isaac 401k'!N:N,0),0)</f>
        <v>18777890.258253898</v>
      </c>
      <c r="R922" s="25">
        <f t="array" aca="1" ref="R922" ca="1">INDEX('Lorri 401b'!L:L,MATCH('Retirement Calculator'!A922,'Lorri 401b'!N:N,0),0)</f>
        <v>13655071.347925695</v>
      </c>
      <c r="S922" s="25">
        <f t="shared" ca="1" si="787"/>
        <v>32432961.606179595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6404.7404596389215</v>
      </c>
      <c r="K923" s="25">
        <f t="shared" si="784"/>
        <v>16520.094745597391</v>
      </c>
      <c r="L923" s="25"/>
      <c r="N923" s="25">
        <f>'Combined Retirement'!$C$18/12</f>
        <v>33932.660666666663</v>
      </c>
      <c r="O923" s="25">
        <f t="shared" si="785"/>
        <v>11007.82546143035</v>
      </c>
      <c r="P923" s="25">
        <f t="shared" si="786"/>
        <v>22924.835205236312</v>
      </c>
      <c r="Q923" s="25">
        <f t="array" aca="1" ref="Q923" ca="1">INDEX('Isaac 401k'!L:L,MATCH('Retirement Calculator'!A923,'Isaac 401k'!N:N,0),0)</f>
        <v>18849700.040785067</v>
      </c>
      <c r="R923" s="25">
        <f t="array" aca="1" ref="R923" ca="1">INDEX('Lorri 401b'!L:L,MATCH('Retirement Calculator'!A923,'Lorri 401b'!N:N,0),0)</f>
        <v>13695378.550068349</v>
      </c>
      <c r="S923" s="25">
        <f t="shared" ca="1" si="787"/>
        <v>32545078.590853415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6404.7404596389215</v>
      </c>
      <c r="K924" s="25">
        <f t="shared" si="784"/>
        <v>16520.094745597391</v>
      </c>
      <c r="L924" s="25"/>
      <c r="N924" s="25">
        <f>'Combined Retirement'!$C$18/12</f>
        <v>33932.660666666663</v>
      </c>
      <c r="O924" s="25">
        <f t="shared" si="785"/>
        <v>11007.82546143035</v>
      </c>
      <c r="P924" s="25">
        <f t="shared" si="786"/>
        <v>22924.835205236312</v>
      </c>
      <c r="Q924" s="25">
        <f t="array" aca="1" ref="Q924" ca="1">INDEX('Isaac 401k'!L:L,MATCH('Retirement Calculator'!A924,'Isaac 401k'!N:N,0),0)</f>
        <v>18921809.03074345</v>
      </c>
      <c r="R924" s="25">
        <f t="array" aca="1" ref="R924" ca="1">INDEX('Lorri 401b'!L:L,MATCH('Retirement Calculator'!A924,'Lorri 401b'!N:N,0),0)</f>
        <v>13735853.698886596</v>
      </c>
      <c r="S924" s="25">
        <f t="shared" ca="1" si="787"/>
        <v>32657662.729630046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6404.7404596389215</v>
      </c>
      <c r="K925" s="25">
        <f t="shared" si="784"/>
        <v>16520.094745597391</v>
      </c>
      <c r="L925" s="25"/>
      <c r="N925" s="25">
        <f>'Combined Retirement'!$C$18/12</f>
        <v>33932.660666666663</v>
      </c>
      <c r="O925" s="25">
        <f t="shared" si="785"/>
        <v>11007.82546143035</v>
      </c>
      <c r="P925" s="25">
        <f t="shared" si="786"/>
        <v>22924.835205236312</v>
      </c>
      <c r="Q925" s="25">
        <f t="array" aca="1" ref="Q925" ca="1">INDEX('Isaac 401k'!L:L,MATCH('Retirement Calculator'!A925,'Isaac 401k'!N:N,0),0)</f>
        <v>18994218.47482666</v>
      </c>
      <c r="R925" s="25">
        <f t="array" aca="1" ref="R925" ca="1">INDEX('Lorri 401b'!L:L,MATCH('Retirement Calculator'!A925,'Lorri 401b'!N:N,0),0)</f>
        <v>13776497.494158253</v>
      </c>
      <c r="S925" s="25">
        <f t="shared" ca="1" si="787"/>
        <v>32770715.968984913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6404.7404596389215</v>
      </c>
      <c r="K926" s="25">
        <f t="shared" si="784"/>
        <v>16520.094745597391</v>
      </c>
      <c r="L926" s="25"/>
      <c r="N926" s="25">
        <f>'Combined Retirement'!$C$18/12</f>
        <v>33932.660666666663</v>
      </c>
      <c r="O926" s="25">
        <f t="shared" si="785"/>
        <v>11007.82546143035</v>
      </c>
      <c r="P926" s="25">
        <f t="shared" si="786"/>
        <v>22924.835205236312</v>
      </c>
      <c r="Q926" s="25">
        <f t="array" aca="1" ref="Q926" ca="1">INDEX('Isaac 401k'!L:L,MATCH('Retirement Calculator'!A926,'Isaac 401k'!N:N,0),0)</f>
        <v>19066929.624926884</v>
      </c>
      <c r="R926" s="25">
        <f t="array" aca="1" ref="R926" ca="1">INDEX('Lorri 401b'!L:L,MATCH('Retirement Calculator'!A926,'Lorri 401b'!N:N,0),0)</f>
        <v>13817310.638576876</v>
      </c>
      <c r="S926" s="25">
        <f t="shared" ca="1" si="787"/>
        <v>32884240.26350376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6404.7404596389215</v>
      </c>
      <c r="K927" s="25">
        <f t="shared" si="784"/>
        <v>16520.094745597391</v>
      </c>
      <c r="L927" s="25"/>
      <c r="N927" s="25">
        <f>'Combined Retirement'!$C$18/12</f>
        <v>33932.660666666663</v>
      </c>
      <c r="O927" s="25">
        <f t="shared" si="785"/>
        <v>11007.82546143035</v>
      </c>
      <c r="P927" s="25">
        <f t="shared" si="786"/>
        <v>22924.835205236312</v>
      </c>
      <c r="Q927" s="25">
        <f t="array" aca="1" ref="Q927" ca="1">INDEX('Isaac 401k'!L:L,MATCH('Retirement Calculator'!A927,'Isaac 401k'!N:N,0),0)</f>
        <v>19139943.738152523</v>
      </c>
      <c r="R927" s="25">
        <f t="array" aca="1" ref="R927" ca="1">INDEX('Lorri 401b'!L:L,MATCH('Retirement Calculator'!A927,'Lorri 401b'!N:N,0),0)</f>
        <v>13858293.837763909</v>
      </c>
      <c r="S927" s="25">
        <f t="shared" ca="1" si="787"/>
        <v>32998237.575916432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6404.7404596389215</v>
      </c>
      <c r="K928" s="25">
        <f t="shared" si="784"/>
        <v>16520.094745597391</v>
      </c>
      <c r="L928" s="25"/>
      <c r="N928" s="25">
        <f>'Combined Retirement'!$C$18/12</f>
        <v>33932.660666666663</v>
      </c>
      <c r="O928" s="25">
        <f t="shared" si="785"/>
        <v>11007.82546143035</v>
      </c>
      <c r="P928" s="25">
        <f t="shared" si="786"/>
        <v>22924.835205236312</v>
      </c>
      <c r="Q928" s="25">
        <f t="array" aca="1" ref="Q928" ca="1">INDEX('Isaac 401k'!L:L,MATCH('Retirement Calculator'!A928,'Isaac 401k'!N:N,0),0)</f>
        <v>19213262.076849937</v>
      </c>
      <c r="R928" s="25">
        <f t="array" aca="1" ref="R928" ca="1">INDEX('Lorri 401b'!L:L,MATCH('Retirement Calculator'!A928,'Lorri 401b'!N:N,0),0)</f>
        <v>13899447.800280889</v>
      </c>
      <c r="S928" s="25">
        <f t="shared" ca="1" si="787"/>
        <v>33112709.877130829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6404.7404596389215</v>
      </c>
      <c r="K929" s="25">
        <f t="shared" si="784"/>
        <v>16520.094745597391</v>
      </c>
      <c r="L929" s="25"/>
      <c r="N929" s="25">
        <f>'Combined Retirement'!$C$18/12</f>
        <v>33932.660666666663</v>
      </c>
      <c r="O929" s="25">
        <f t="shared" si="785"/>
        <v>11007.82546143035</v>
      </c>
      <c r="P929" s="25">
        <f t="shared" si="786"/>
        <v>22924.835205236312</v>
      </c>
      <c r="Q929" s="25">
        <f t="array" aca="1" ref="Q929" ca="1">INDEX('Isaac 401k'!L:L,MATCH('Retirement Calculator'!A929,'Isaac 401k'!N:N,0),0)</f>
        <v>19286885.908625256</v>
      </c>
      <c r="R929" s="25">
        <f t="array" aca="1" ref="R929" ca="1">INDEX('Lorri 401b'!L:L,MATCH('Retirement Calculator'!A929,'Lorri 401b'!N:N,0),0)</f>
        <v>13940773.23764169</v>
      </c>
      <c r="S929" s="25">
        <f t="shared" ca="1" si="787"/>
        <v>33227659.146266945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6404.7404596389215</v>
      </c>
      <c r="K930" s="25">
        <f t="shared" si="784"/>
        <v>16520.094745597391</v>
      </c>
      <c r="L930" s="25"/>
      <c r="N930" s="25">
        <f>'Combined Retirement'!$C$18/12</f>
        <v>33932.660666666663</v>
      </c>
      <c r="O930" s="25">
        <f t="shared" si="785"/>
        <v>11007.82546143035</v>
      </c>
      <c r="P930" s="25">
        <f t="shared" si="786"/>
        <v>22924.835205236312</v>
      </c>
      <c r="Q930" s="25">
        <f t="array" aca="1" ref="Q930" ca="1">INDEX('Isaac 401k'!L:L,MATCH('Retirement Calculator'!A930,'Isaac 401k'!N:N,0),0)</f>
        <v>19360816.506366305</v>
      </c>
      <c r="R930" s="25">
        <f t="array" aca="1" ref="R930" ca="1">INDEX('Lorri 401b'!L:L,MATCH('Retirement Calculator'!A930,'Lorri 401b'!N:N,0),0)</f>
        <v>13982270.864324827</v>
      </c>
      <c r="S930" s="25">
        <f t="shared" ca="1" si="787"/>
        <v>33343087.370691132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6404.7404596389215</v>
      </c>
      <c r="K931" s="25">
        <f t="shared" si="784"/>
        <v>16520.094745597391</v>
      </c>
      <c r="L931" s="25"/>
      <c r="N931" s="25">
        <f>'Combined Retirement'!$C$18/12</f>
        <v>33932.660666666663</v>
      </c>
      <c r="O931" s="25">
        <f t="shared" si="785"/>
        <v>11007.82546143035</v>
      </c>
      <c r="P931" s="25">
        <f t="shared" si="786"/>
        <v>22924.835205236312</v>
      </c>
      <c r="Q931" s="25">
        <f t="array" aca="1" ref="Q931" ca="1">INDEX('Isaac 401k'!L:L,MATCH('Retirement Calculator'!A931,'Isaac 401k'!N:N,0),0)</f>
        <v>19435055.148264609</v>
      </c>
      <c r="R931" s="25">
        <f t="array" aca="1" ref="R931" ca="1">INDEX('Lorri 401b'!L:L,MATCH('Retirement Calculator'!A931,'Lorri 401b'!N:N,0),0)</f>
        <v>14023941.397785811</v>
      </c>
      <c r="S931" s="25">
        <f t="shared" ca="1" si="787"/>
        <v>33458996.546050422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6404.7404596389215</v>
      </c>
      <c r="K932" s="25">
        <f t="shared" si="784"/>
        <v>16520.094745597391</v>
      </c>
      <c r="L932" s="25"/>
      <c r="N932" s="25">
        <f>'Combined Retirement'!$C$18/12</f>
        <v>33932.660666666663</v>
      </c>
      <c r="O932" s="25">
        <f t="shared" si="785"/>
        <v>11007.82546143035</v>
      </c>
      <c r="P932" s="25">
        <f t="shared" si="786"/>
        <v>22924.835205236312</v>
      </c>
      <c r="Q932" s="25">
        <f t="array" aca="1" ref="Q932" ca="1">INDEX('Isaac 401k'!L:L,MATCH('Retirement Calculator'!A932,'Isaac 401k'!N:N,0),0)</f>
        <v>19509603.117837489</v>
      </c>
      <c r="R932" s="25">
        <f t="array" aca="1" ref="R932" ca="1">INDEX('Lorri 401b'!L:L,MATCH('Retirement Calculator'!A932,'Lorri 401b'!N:N,0),0)</f>
        <v>14065785.558469549</v>
      </c>
      <c r="S932" s="25">
        <f t="shared" ca="1" si="787"/>
        <v>33575388.676307037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6404.7404596389215</v>
      </c>
      <c r="K933" s="25">
        <f t="shared" si="784"/>
        <v>16520.094745597391</v>
      </c>
      <c r="L933" s="25"/>
      <c r="N933" s="25">
        <f>'Combined Retirement'!$C$18/12</f>
        <v>33932.660666666663</v>
      </c>
      <c r="O933" s="25">
        <f t="shared" si="785"/>
        <v>11007.82546143035</v>
      </c>
      <c r="P933" s="25">
        <f t="shared" si="786"/>
        <v>22924.835205236312</v>
      </c>
      <c r="Q933" s="25">
        <f t="array" aca="1" ref="Q933" ca="1">INDEX('Isaac 401k'!L:L,MATCH('Retirement Calculator'!A933,'Isaac 401k'!N:N,0),0)</f>
        <v>19584461.703950256</v>
      </c>
      <c r="R933" s="25">
        <f t="array" aca="1" ref="R933" ca="1">INDEX('Lorri 401b'!L:L,MATCH('Retirement Calculator'!A933,'Lorri 401b'!N:N,0),0)</f>
        <v>14107804.069822801</v>
      </c>
      <c r="S933" s="25">
        <f t="shared" ca="1" si="787"/>
        <v>33692265.773773059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6404.7404596389215</v>
      </c>
      <c r="K934" s="25">
        <f t="shared" si="784"/>
        <v>16520.094745597391</v>
      </c>
      <c r="L934" s="25"/>
      <c r="N934" s="25">
        <f>'Combined Retirement'!$C$18/12</f>
        <v>33932.660666666663</v>
      </c>
      <c r="O934" s="25">
        <f t="shared" si="785"/>
        <v>11007.82546143035</v>
      </c>
      <c r="P934" s="25">
        <f t="shared" si="786"/>
        <v>22924.835205236312</v>
      </c>
      <c r="Q934" s="25">
        <f t="array" aca="1" ref="Q934" ca="1">INDEX('Isaac 401k'!L:L,MATCH('Retirement Calculator'!A934,'Isaac 401k'!N:N,0),0)</f>
        <v>19659632.200838495</v>
      </c>
      <c r="R934" s="25">
        <f t="array" aca="1" ref="R934" ca="1">INDEX('Lorri 401b'!L:L,MATCH('Retirement Calculator'!A934,'Lorri 401b'!N:N,0),0)</f>
        <v>14149997.658306694</v>
      </c>
      <c r="S934" s="25">
        <f t="shared" ca="1" si="787"/>
        <v>33809629.859145187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6404.7404596389215</v>
      </c>
      <c r="K935" s="25">
        <f t="shared" si="784"/>
        <v>16520.094745597391</v>
      </c>
      <c r="L935" s="25"/>
      <c r="N935" s="25">
        <f>'Combined Retirement'!$C$18/12</f>
        <v>33932.660666666663</v>
      </c>
      <c r="O935" s="25">
        <f t="shared" si="785"/>
        <v>11007.82546143035</v>
      </c>
      <c r="P935" s="25">
        <f t="shared" si="786"/>
        <v>22924.835205236312</v>
      </c>
      <c r="Q935" s="25">
        <f t="array" aca="1" ref="Q935" ca="1">INDEX('Isaac 401k'!L:L,MATCH('Retirement Calculator'!A935,'Isaac 401k'!N:N,0),0)</f>
        <v>19735115.908130433</v>
      </c>
      <c r="R935" s="25">
        <f t="array" aca="1" ref="R935" ca="1">INDEX('Lorri 401b'!L:L,MATCH('Retirement Calculator'!A935,'Lorri 401b'!N:N,0),0)</f>
        <v>14192367.053409267</v>
      </c>
      <c r="S935" s="25">
        <f t="shared" ca="1" si="787"/>
        <v>33927482.961539701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6404.7404596389215</v>
      </c>
      <c r="K936" s="25">
        <f t="shared" si="784"/>
        <v>16520.094745597391</v>
      </c>
      <c r="L936" s="25"/>
      <c r="N936" s="25">
        <f>'Combined Retirement'!$C$18/12</f>
        <v>33932.660666666663</v>
      </c>
      <c r="O936" s="25">
        <f t="shared" si="785"/>
        <v>11007.82546143035</v>
      </c>
      <c r="P936" s="25">
        <f t="shared" si="786"/>
        <v>22924.835205236312</v>
      </c>
      <c r="Q936" s="25">
        <f t="array" aca="1" ref="Q936" ca="1">INDEX('Isaac 401k'!L:L,MATCH('Retirement Calculator'!A936,'Isaac 401k'!N:N,0),0)</f>
        <v>19810914.130869422</v>
      </c>
      <c r="R936" s="25">
        <f t="array" aca="1" ref="R936" ca="1">INDEX('Lorri 401b'!L:L,MATCH('Retirement Calculator'!A936,'Lorri 401b'!N:N,0),0)</f>
        <v>14234912.987658102</v>
      </c>
      <c r="S936" s="25">
        <f t="shared" ca="1" si="787"/>
        <v>34045827.118527524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6404.7404596389215</v>
      </c>
      <c r="K937" s="25">
        <f t="shared" si="784"/>
        <v>16520.094745597391</v>
      </c>
      <c r="L937" s="25"/>
      <c r="N937" s="25">
        <f>'Combined Retirement'!$C$18/12</f>
        <v>33932.660666666663</v>
      </c>
      <c r="O937" s="25">
        <f t="shared" si="785"/>
        <v>11007.82546143035</v>
      </c>
      <c r="P937" s="25">
        <f t="shared" si="786"/>
        <v>22924.835205236312</v>
      </c>
      <c r="Q937" s="25">
        <f t="array" aca="1" ref="Q937" ca="1">INDEX('Isaac 401k'!L:L,MATCH('Retirement Calculator'!A937,'Isaac 401k'!N:N,0),0)</f>
        <v>19887028.179536492</v>
      </c>
      <c r="R937" s="25">
        <f t="array" aca="1" ref="R937" ca="1">INDEX('Lorri 401b'!L:L,MATCH('Retirement Calculator'!A937,'Lorri 401b'!N:N,0),0)</f>
        <v>14277636.196632974</v>
      </c>
      <c r="S937" s="25">
        <f t="shared" ca="1" si="787"/>
        <v>34164664.376169465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6404.7404596389215</v>
      </c>
      <c r="K938" s="25">
        <f t="shared" si="784"/>
        <v>16520.094745597391</v>
      </c>
      <c r="L938" s="25"/>
      <c r="N938" s="25">
        <f>'Combined Retirement'!$C$18/12</f>
        <v>33932.660666666663</v>
      </c>
      <c r="O938" s="25">
        <f t="shared" si="785"/>
        <v>11007.82546143035</v>
      </c>
      <c r="P938" s="25">
        <f t="shared" si="786"/>
        <v>22924.835205236312</v>
      </c>
      <c r="Q938" s="25">
        <f t="array" aca="1" ref="Q938" ca="1">INDEX('Isaac 401k'!L:L,MATCH('Retirement Calculator'!A938,'Isaac 401k'!N:N,0),0)</f>
        <v>19963459.370073006</v>
      </c>
      <c r="R938" s="25">
        <f t="array" aca="1" ref="R938" ca="1">INDEX('Lorri 401b'!L:L,MATCH('Retirement Calculator'!A938,'Lorri 401b'!N:N,0),0)</f>
        <v>14320537.418978574</v>
      </c>
      <c r="S938" s="25">
        <f t="shared" ca="1" si="787"/>
        <v>34283996.789051577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6404.7404596389215</v>
      </c>
      <c r="K939" s="25">
        <f t="shared" si="784"/>
        <v>16520.094745597391</v>
      </c>
      <c r="L939" s="25"/>
      <c r="N939" s="25">
        <f>'Combined Retirement'!$C$18/12</f>
        <v>33932.660666666663</v>
      </c>
      <c r="O939" s="25">
        <f t="shared" si="785"/>
        <v>11007.82546143035</v>
      </c>
      <c r="P939" s="25">
        <f t="shared" si="786"/>
        <v>22924.835205236312</v>
      </c>
      <c r="Q939" s="25">
        <f t="array" aca="1" ref="Q939" ca="1">INDEX('Isaac 401k'!L:L,MATCH('Retirement Calculator'!A939,'Isaac 401k'!N:N,0),0)</f>
        <v>20040209.023903422</v>
      </c>
      <c r="R939" s="25">
        <f t="array" aca="1" ref="R939" ca="1">INDEX('Lorri 401b'!L:L,MATCH('Retirement Calculator'!A939,'Lorri 401b'!N:N,0),0)</f>
        <v>14363617.396417281</v>
      </c>
      <c r="S939" s="25">
        <f t="shared" ca="1" si="787"/>
        <v>34403826.420320705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6404.7404596389215</v>
      </c>
      <c r="K940" s="25">
        <f t="shared" si="784"/>
        <v>16520.094745597391</v>
      </c>
      <c r="L940" s="25"/>
      <c r="N940" s="25">
        <f>'Combined Retirement'!$C$18/12</f>
        <v>33932.660666666663</v>
      </c>
      <c r="O940" s="25">
        <f t="shared" si="785"/>
        <v>11007.82546143035</v>
      </c>
      <c r="P940" s="25">
        <f t="shared" si="786"/>
        <v>22924.835205236312</v>
      </c>
      <c r="Q940" s="25">
        <f t="array" aca="1" ref="Q940" ca="1">INDEX('Isaac 401k'!L:L,MATCH('Retirement Calculator'!A940,'Isaac 401k'!N:N,0),0)</f>
        <v>20117278.46795813</v>
      </c>
      <c r="R940" s="25">
        <f t="array" aca="1" ref="R940" ca="1">INDEX('Lorri 401b'!L:L,MATCH('Retirement Calculator'!A940,'Lorri 401b'!N:N,0),0)</f>
        <v>14406876.873761982</v>
      </c>
      <c r="S940" s="25">
        <f t="shared" ca="1" si="787"/>
        <v>34524155.341720112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6404.7404596389215</v>
      </c>
      <c r="K941" s="25">
        <f t="shared" si="784"/>
        <v>16520.094745597391</v>
      </c>
      <c r="L941" s="25"/>
      <c r="N941" s="25">
        <f>'Combined Retirement'!$C$18/12</f>
        <v>33932.660666666663</v>
      </c>
      <c r="O941" s="25">
        <f t="shared" si="785"/>
        <v>11007.82546143035</v>
      </c>
      <c r="P941" s="25">
        <f t="shared" si="786"/>
        <v>22924.835205236312</v>
      </c>
      <c r="Q941" s="25">
        <f t="array" aca="1" ref="Q941" ca="1">INDEX('Isaac 401k'!L:L,MATCH('Retirement Calculator'!A941,'Isaac 401k'!N:N,0),0)</f>
        <v>20194669.0346964</v>
      </c>
      <c r="R941" s="25">
        <f t="array" aca="1" ref="R941" ca="1">INDEX('Lorri 401b'!L:L,MATCH('Retirement Calculator'!A941,'Lorri 401b'!N:N,0),0)</f>
        <v>14450316.598928953</v>
      </c>
      <c r="S941" s="25">
        <f t="shared" ca="1" si="787"/>
        <v>34644985.633625351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6404.7404596389215</v>
      </c>
      <c r="K942" s="25">
        <f t="shared" si="784"/>
        <v>16520.094745597391</v>
      </c>
      <c r="L942" s="25"/>
      <c r="N942" s="25">
        <f>'Combined Retirement'!$C$18/12</f>
        <v>33932.660666666663</v>
      </c>
      <c r="O942" s="25">
        <f t="shared" si="785"/>
        <v>11007.82546143035</v>
      </c>
      <c r="P942" s="25">
        <f t="shared" si="786"/>
        <v>22924.835205236312</v>
      </c>
      <c r="Q942" s="25">
        <f t="array" aca="1" ref="Q942" ca="1">INDEX('Isaac 401k'!L:L,MATCH('Retirement Calculator'!A942,'Isaac 401k'!N:N,0),0)</f>
        <v>20272382.062129416</v>
      </c>
      <c r="R942" s="25">
        <f t="array" aca="1" ref="R942" ca="1">INDEX('Lorri 401b'!L:L,MATCH('Retirement Calculator'!A942,'Lorri 401b'!N:N,0),0)</f>
        <v>14493937.322950786</v>
      </c>
      <c r="S942" s="25">
        <f t="shared" ca="1" si="787"/>
        <v>34766319.385080203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6404.7404596389215</v>
      </c>
      <c r="K943" s="25">
        <f t="shared" si="784"/>
        <v>16520.094745597391</v>
      </c>
      <c r="L943" s="25"/>
      <c r="N943" s="25">
        <f>'Combined Retirement'!$C$18/12</f>
        <v>33932.660666666663</v>
      </c>
      <c r="O943" s="25">
        <f t="shared" si="785"/>
        <v>11007.82546143035</v>
      </c>
      <c r="P943" s="25">
        <f t="shared" si="786"/>
        <v>22924.835205236312</v>
      </c>
      <c r="Q943" s="25">
        <f t="array" aca="1" ref="Q943" ca="1">INDEX('Isaac 401k'!L:L,MATCH('Retirement Calculator'!A943,'Isaac 401k'!N:N,0),0)</f>
        <v>20350418.893843401</v>
      </c>
      <c r="R943" s="25">
        <f t="array" aca="1" ref="R943" ca="1">INDEX('Lorri 401b'!L:L,MATCH('Retirement Calculator'!A943,'Lorri 401b'!N:N,0),0)</f>
        <v>14537739.799989378</v>
      </c>
      <c r="S943" s="25">
        <f t="shared" ca="1" si="787"/>
        <v>34888158.693832777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6404.7404596389215</v>
      </c>
      <c r="K944" s="25">
        <f t="shared" si="784"/>
        <v>16520.094745597391</v>
      </c>
      <c r="L944" s="25"/>
      <c r="N944" s="25">
        <f>'Combined Retirement'!$C$18/12</f>
        <v>33932.660666666663</v>
      </c>
      <c r="O944" s="25">
        <f t="shared" si="785"/>
        <v>11007.82546143035</v>
      </c>
      <c r="P944" s="25">
        <f t="shared" si="786"/>
        <v>22924.835205236312</v>
      </c>
      <c r="Q944" s="25">
        <f t="array" aca="1" ref="Q944" ca="1">INDEX('Isaac 401k'!L:L,MATCH('Retirement Calculator'!A944,'Isaac 401k'!N:N,0),0)</f>
        <v>20428780.879022859</v>
      </c>
      <c r="R944" s="25">
        <f t="array" aca="1" ref="R944" ca="1">INDEX('Lorri 401b'!L:L,MATCH('Retirement Calculator'!A944,'Lorri 401b'!N:N,0),0)</f>
        <v>14581724.787348963</v>
      </c>
      <c r="S944" s="25">
        <f t="shared" ca="1" si="787"/>
        <v>35010505.666371822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6404.7404596389215</v>
      </c>
      <c r="K945" s="25">
        <f t="shared" si="784"/>
        <v>16520.094745597391</v>
      </c>
      <c r="L945" s="25"/>
      <c r="N945" s="25">
        <f>'Combined Retirement'!$C$18/12</f>
        <v>33932.660666666663</v>
      </c>
      <c r="O945" s="25">
        <f t="shared" si="785"/>
        <v>11007.82546143035</v>
      </c>
      <c r="P945" s="25">
        <f t="shared" si="786"/>
        <v>22924.835205236312</v>
      </c>
      <c r="Q945" s="25">
        <f t="array" aca="1" ref="Q945" ca="1">INDEX('Isaac 401k'!L:L,MATCH('Retirement Calculator'!A945,'Isaac 401k'!N:N,0),0)</f>
        <v>20507469.372473899</v>
      </c>
      <c r="R945" s="25">
        <f t="array" aca="1" ref="R945" ca="1">INDEX('Lorri 401b'!L:L,MATCH('Retirement Calculator'!A945,'Lorri 401b'!N:N,0),0)</f>
        <v>14625893.045489214</v>
      </c>
      <c r="S945" s="25">
        <f t="shared" ca="1" si="787"/>
        <v>35133362.417963117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6404.7404596389215</v>
      </c>
      <c r="K946" s="25">
        <f t="shared" si="784"/>
        <v>16520.094745597391</v>
      </c>
      <c r="L946" s="25"/>
      <c r="N946" s="25">
        <f>'Combined Retirement'!$C$18/12</f>
        <v>33932.660666666663</v>
      </c>
      <c r="O946" s="25">
        <f t="shared" si="785"/>
        <v>11007.82546143035</v>
      </c>
      <c r="P946" s="25">
        <f t="shared" si="786"/>
        <v>22924.835205236312</v>
      </c>
      <c r="Q946" s="25">
        <f t="array" aca="1" ref="Q946" ca="1">INDEX('Isaac 401k'!L:L,MATCH('Retirement Calculator'!A946,'Isaac 401k'!N:N,0),0)</f>
        <v>20586485.734647654</v>
      </c>
      <c r="R946" s="25">
        <f t="array" aca="1" ref="R946" ca="1">INDEX('Lorri 401b'!L:L,MATCH('Retirement Calculator'!A946,'Lorri 401b'!N:N,0),0)</f>
        <v>14670245.338038383</v>
      </c>
      <c r="S946" s="25">
        <f t="shared" ca="1" si="787"/>
        <v>35256731.072686039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6404.7404596389215</v>
      </c>
      <c r="K947" s="25">
        <f t="shared" si="784"/>
        <v>16520.094745597391</v>
      </c>
      <c r="L947" s="25"/>
      <c r="N947" s="25">
        <f>'Combined Retirement'!$C$18/12</f>
        <v>33932.660666666663</v>
      </c>
      <c r="O947" s="25">
        <f t="shared" si="785"/>
        <v>11007.82546143035</v>
      </c>
      <c r="P947" s="25">
        <f t="shared" si="786"/>
        <v>22924.835205236312</v>
      </c>
      <c r="Q947" s="25">
        <f t="array" aca="1" ref="Q947" ca="1">INDEX('Isaac 401k'!L:L,MATCH('Retirement Calculator'!A947,'Isaac 401k'!N:N,0),0)</f>
        <v>20665831.331663799</v>
      </c>
      <c r="R947" s="25">
        <f t="array" aca="1" ref="R947" ca="1">INDEX('Lorri 401b'!L:L,MATCH('Retirement Calculator'!A947,'Lorri 401b'!N:N,0),0)</f>
        <v>14714782.431806507</v>
      </c>
      <c r="S947" s="25">
        <f t="shared" ca="1" si="787"/>
        <v>35380613.763470307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6404.7404596389215</v>
      </c>
      <c r="K948" s="25">
        <f t="shared" si="784"/>
        <v>16520.094745597391</v>
      </c>
      <c r="L948" s="25"/>
      <c r="N948" s="25">
        <f>'Combined Retirement'!$C$18/12</f>
        <v>33932.660666666663</v>
      </c>
      <c r="O948" s="25">
        <f t="shared" si="785"/>
        <v>11007.82546143035</v>
      </c>
      <c r="P948" s="25">
        <f t="shared" si="786"/>
        <v>22924.835205236312</v>
      </c>
      <c r="Q948" s="25">
        <f t="array" aca="1" ref="Q948" ca="1">INDEX('Isaac 401k'!L:L,MATCH('Retirement Calculator'!A948,'Isaac 401k'!N:N,0),0)</f>
        <v>20745507.535334177</v>
      </c>
      <c r="R948" s="25">
        <f t="array" aca="1" ref="R948" ca="1">INDEX('Lorri 401b'!L:L,MATCH('Retirement Calculator'!A948,'Lorri 401b'!N:N,0),0)</f>
        <v>14759505.096798664</v>
      </c>
      <c r="S948" s="25">
        <f t="shared" ca="1" si="787"/>
        <v>35505012.632132843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6404.7404596389215</v>
      </c>
      <c r="K949" s="25">
        <f t="shared" si="784"/>
        <v>16520.094745597391</v>
      </c>
      <c r="L949" s="25"/>
      <c r="N949" s="25">
        <f>'Combined Retirement'!$C$18/12</f>
        <v>33932.660666666663</v>
      </c>
      <c r="O949" s="25">
        <f t="shared" si="785"/>
        <v>11007.82546143035</v>
      </c>
      <c r="P949" s="25">
        <f t="shared" si="786"/>
        <v>22924.835205236312</v>
      </c>
      <c r="Q949" s="25">
        <f t="array" aca="1" ref="Q949" ca="1">INDEX('Isaac 401k'!L:L,MATCH('Retirement Calculator'!A949,'Isaac 401k'!N:N,0),0)</f>
        <v>20825515.723186515</v>
      </c>
      <c r="R949" s="25">
        <f t="array" aca="1" ref="R949" ca="1">INDEX('Lorri 401b'!L:L,MATCH('Retirement Calculator'!A949,'Lorri 401b'!N:N,0),0)</f>
        <v>14804414.106228288</v>
      </c>
      <c r="S949" s="25">
        <f t="shared" ca="1" si="787"/>
        <v>35629929.8294148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6404.7404596389215</v>
      </c>
      <c r="K950" s="25">
        <f t="shared" si="784"/>
        <v>16520.094745597391</v>
      </c>
      <c r="L950" s="25"/>
      <c r="N950" s="25">
        <f>'Combined Retirement'!$C$18/12</f>
        <v>33932.660666666663</v>
      </c>
      <c r="O950" s="25">
        <f t="shared" si="785"/>
        <v>11007.82546143035</v>
      </c>
      <c r="P950" s="25">
        <f t="shared" si="786"/>
        <v>22924.835205236312</v>
      </c>
      <c r="Q950" s="25">
        <f t="array" aca="1" ref="Q950" ca="1">INDEX('Isaac 401k'!L:L,MATCH('Retirement Calculator'!A950,'Isaac 401k'!N:N,0),0)</f>
        <v>20905857.278488237</v>
      </c>
      <c r="R950" s="25">
        <f t="array" aca="1" ref="R950" ca="1">INDEX('Lorri 401b'!L:L,MATCH('Retirement Calculator'!A950,'Lorri 401b'!N:N,0),0)</f>
        <v>14849510.236530537</v>
      </c>
      <c r="S950" s="25">
        <f t="shared" ca="1" si="787"/>
        <v>35755367.515018776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6404.7404596389215</v>
      </c>
      <c r="K951" s="25">
        <f t="shared" si="784"/>
        <v>16520.094745597391</v>
      </c>
      <c r="L951" s="25"/>
      <c r="N951" s="25">
        <f>'Combined Retirement'!$C$18/12</f>
        <v>33932.660666666663</v>
      </c>
      <c r="O951" s="25">
        <f t="shared" si="785"/>
        <v>11007.82546143035</v>
      </c>
      <c r="P951" s="25">
        <f t="shared" si="786"/>
        <v>22924.835205236312</v>
      </c>
      <c r="Q951" s="25">
        <f t="array" aca="1" ref="Q951" ca="1">INDEX('Isaac 401k'!L:L,MATCH('Retirement Calculator'!A951,'Isaac 401k'!N:N,0),0)</f>
        <v>20986533.590270385</v>
      </c>
      <c r="R951" s="25">
        <f t="array" aca="1" ref="R951" ca="1">INDEX('Lorri 401b'!L:L,MATCH('Retirement Calculator'!A951,'Lorri 401b'!N:N,0),0)</f>
        <v>14894794.267375711</v>
      </c>
      <c r="S951" s="25">
        <f t="shared" ca="1" si="787"/>
        <v>35881327.857646093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6404.7404596389215</v>
      </c>
      <c r="K952" s="25">
        <f t="shared" si="784"/>
        <v>16520.094745597391</v>
      </c>
      <c r="L952" s="25"/>
      <c r="N952" s="25">
        <f>'Combined Retirement'!$C$18/12</f>
        <v>33932.660666666663</v>
      </c>
      <c r="O952" s="25">
        <f t="shared" si="785"/>
        <v>11007.82546143035</v>
      </c>
      <c r="P952" s="25">
        <f t="shared" si="786"/>
        <v>22924.835205236312</v>
      </c>
      <c r="Q952" s="25">
        <f t="array" aca="1" ref="Q952" ca="1">INDEX('Isaac 401k'!L:L,MATCH('Retirement Calculator'!A952,'Isaac 401k'!N:N,0),0)</f>
        <v>21067546.053351622</v>
      </c>
      <c r="R952" s="25">
        <f t="array" aca="1" ref="R952" ca="1">INDEX('Lorri 401b'!L:L,MATCH('Retirement Calculator'!A952,'Lorri 401b'!N:N,0),0)</f>
        <v>14940266.98168274</v>
      </c>
      <c r="S952" s="25">
        <f t="shared" ca="1" si="787"/>
        <v>36007813.035034359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6404.7404596389215</v>
      </c>
      <c r="K953" s="25">
        <f t="shared" si="784"/>
        <v>16520.094745597391</v>
      </c>
      <c r="L953" s="25"/>
      <c r="N953" s="25">
        <f>'Combined Retirement'!$C$18/12</f>
        <v>33932.660666666663</v>
      </c>
      <c r="O953" s="25">
        <f t="shared" si="785"/>
        <v>11007.82546143035</v>
      </c>
      <c r="P953" s="25">
        <f t="shared" si="786"/>
        <v>22924.835205236312</v>
      </c>
      <c r="Q953" s="25">
        <f t="array" aca="1" ref="Q953" ca="1">INDEX('Isaac 401k'!L:L,MATCH('Retirement Calculator'!A953,'Isaac 401k'!N:N,0),0)</f>
        <v>21148896.068362366</v>
      </c>
      <c r="R953" s="25">
        <f t="array" aca="1" ref="R953" ca="1">INDEX('Lorri 401b'!L:L,MATCH('Retirement Calculator'!A953,'Lorri 401b'!N:N,0),0)</f>
        <v>14985929.165632715</v>
      </c>
      <c r="S953" s="25">
        <f t="shared" ca="1" si="787"/>
        <v>36134825.23399508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6404.7404596389215</v>
      </c>
      <c r="K954" s="25">
        <f t="shared" si="784"/>
        <v>16520.094745597391</v>
      </c>
      <c r="L954" s="25"/>
      <c r="N954" s="25">
        <f>'Combined Retirement'!$C$18/12</f>
        <v>33932.660666666663</v>
      </c>
      <c r="O954" s="25">
        <f t="shared" si="785"/>
        <v>11007.82546143035</v>
      </c>
      <c r="P954" s="25">
        <f t="shared" si="786"/>
        <v>22924.835205236312</v>
      </c>
      <c r="Q954" s="25">
        <f t="array" aca="1" ref="Q954" ca="1">INDEX('Isaac 401k'!L:L,MATCH('Retirement Calculator'!A954,'Isaac 401k'!N:N,0),0)</f>
        <v>21230585.041768987</v>
      </c>
      <c r="R954" s="25">
        <f t="array" aca="1" ref="R954" ca="1">INDEX('Lorri 401b'!L:L,MATCH('Retirement Calculator'!A954,'Lorri 401b'!N:N,0),0)</f>
        <v>15031781.608682482</v>
      </c>
      <c r="S954" s="25">
        <f t="shared" ca="1" si="787"/>
        <v>36262366.650451466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6404.7404596389215</v>
      </c>
      <c r="K955" s="25">
        <f t="shared" si="784"/>
        <v>16520.094745597391</v>
      </c>
      <c r="L955" s="25"/>
      <c r="N955" s="25">
        <f>'Combined Retirement'!$C$18/12</f>
        <v>33932.660666666663</v>
      </c>
      <c r="O955" s="25">
        <f t="shared" si="785"/>
        <v>11007.82546143035</v>
      </c>
      <c r="P955" s="25">
        <f t="shared" si="786"/>
        <v>22924.835205236312</v>
      </c>
      <c r="Q955" s="25">
        <f t="array" aca="1" ref="Q955" ca="1">INDEX('Isaac 401k'!L:L,MATCH('Retirement Calculator'!A955,'Isaac 401k'!N:N,0),0)</f>
        <v>21312614.385898136</v>
      </c>
      <c r="R955" s="25">
        <f t="array" aca="1" ref="R955" ca="1">INDEX('Lorri 401b'!L:L,MATCH('Retirement Calculator'!A955,'Lorri 401b'!N:N,0),0)</f>
        <v>15077825.103578288</v>
      </c>
      <c r="S955" s="25">
        <f t="shared" ca="1" si="787"/>
        <v>36390439.489476427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6404.7404596389215</v>
      </c>
      <c r="K956" s="25">
        <f t="shared" si="784"/>
        <v>16520.094745597391</v>
      </c>
      <c r="L956" s="25"/>
      <c r="N956" s="25">
        <f>'Combined Retirement'!$C$18/12</f>
        <v>33932.660666666663</v>
      </c>
      <c r="O956" s="25">
        <f t="shared" si="785"/>
        <v>11007.82546143035</v>
      </c>
      <c r="P956" s="25">
        <f t="shared" si="786"/>
        <v>22924.835205236312</v>
      </c>
      <c r="Q956" s="25">
        <f t="array" aca="1" ref="Q956" ca="1">INDEX('Isaac 401k'!L:L,MATCH('Retirement Calculator'!A956,'Isaac 401k'!N:N,0),0)</f>
        <v>21394985.518961158</v>
      </c>
      <c r="R956" s="25">
        <f t="array" aca="1" ref="R956" ca="1">INDEX('Lorri 401b'!L:L,MATCH('Retirement Calculator'!A956,'Lorri 401b'!N:N,0),0)</f>
        <v>15124060.446369493</v>
      </c>
      <c r="S956" s="25">
        <f t="shared" ca="1" si="787"/>
        <v>36519045.965330653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6404.7404596389215</v>
      </c>
      <c r="K957" s="25">
        <f t="shared" si="784"/>
        <v>16520.094745597391</v>
      </c>
      <c r="L957" s="25"/>
      <c r="N957" s="25">
        <f>'Combined Retirement'!$C$18/12</f>
        <v>33932.660666666663</v>
      </c>
      <c r="O957" s="25">
        <f t="shared" si="785"/>
        <v>11007.82546143035</v>
      </c>
      <c r="P957" s="25">
        <f t="shared" si="786"/>
        <v>22924.835205236312</v>
      </c>
      <c r="Q957" s="25">
        <f t="array" aca="1" ref="Q957" ca="1">INDEX('Isaac 401k'!L:L,MATCH('Retirement Calculator'!A957,'Isaac 401k'!N:N,0),0)</f>
        <v>21477699.865078609</v>
      </c>
      <c r="R957" s="25">
        <f t="array" aca="1" ref="R957" ca="1">INDEX('Lorri 401b'!L:L,MATCH('Retirement Calculator'!A957,'Lorri 401b'!N:N,0),0)</f>
        <v>15170488.436422329</v>
      </c>
      <c r="S957" s="25">
        <f t="shared" ca="1" si="787"/>
        <v>36648188.301500939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6404.7404596389215</v>
      </c>
      <c r="K958" s="25">
        <f t="shared" si="784"/>
        <v>16520.094745597391</v>
      </c>
      <c r="L958" s="25"/>
      <c r="N958" s="25">
        <f>'Combined Retirement'!$C$18/12</f>
        <v>33932.660666666663</v>
      </c>
      <c r="O958" s="25">
        <f t="shared" si="785"/>
        <v>11007.82546143035</v>
      </c>
      <c r="P958" s="25">
        <f t="shared" si="786"/>
        <v>22924.835205236312</v>
      </c>
      <c r="Q958" s="25">
        <f t="array" aca="1" ref="Q958" ca="1">INDEX('Isaac 401k'!L:L,MATCH('Retirement Calculator'!A958,'Isaac 401k'!N:N,0),0)</f>
        <v>21560758.854304884</v>
      </c>
      <c r="R958" s="25">
        <f t="array" aca="1" ref="R958" ca="1">INDEX('Lorri 401b'!L:L,MATCH('Retirement Calculator'!A958,'Lorri 401b'!N:N,0),0)</f>
        <v>15217109.876433719</v>
      </c>
      <c r="S958" s="25">
        <f t="shared" ca="1" si="787"/>
        <v>36777868.730738603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6404.7404596389215</v>
      </c>
      <c r="K959" s="25">
        <f t="shared" si="784"/>
        <v>16520.094745597391</v>
      </c>
      <c r="L959" s="25"/>
      <c r="N959" s="25">
        <f>'Combined Retirement'!$C$18/12</f>
        <v>33932.660666666663</v>
      </c>
      <c r="O959" s="25">
        <f t="shared" si="785"/>
        <v>11007.82546143035</v>
      </c>
      <c r="P959" s="25">
        <f t="shared" si="786"/>
        <v>22924.835205236312</v>
      </c>
      <c r="Q959" s="25">
        <f t="array" aca="1" ref="Q959" ca="1">INDEX('Isaac 401k'!L:L,MATCH('Retirement Calculator'!A959,'Isaac 401k'!N:N,0),0)</f>
        <v>21644163.922652934</v>
      </c>
      <c r="R959" s="25">
        <f t="array" aca="1" ref="R959" ca="1">INDEX('Lorri 401b'!L:L,MATCH('Retirement Calculator'!A959,'Lorri 401b'!N:N,0),0)</f>
        <v>15263925.572445156</v>
      </c>
      <c r="S959" s="25">
        <f t="shared" ca="1" si="787"/>
        <v>36908089.495098092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6404.7404596389215</v>
      </c>
      <c r="K960" s="25">
        <f t="shared" si="784"/>
        <v>16520.094745597391</v>
      </c>
      <c r="L960" s="25"/>
      <c r="N960" s="25">
        <f>'Combined Retirement'!$C$18/12</f>
        <v>33932.660666666663</v>
      </c>
      <c r="O960" s="25">
        <f t="shared" si="785"/>
        <v>11007.82546143035</v>
      </c>
      <c r="P960" s="25">
        <f t="shared" si="786"/>
        <v>22924.835205236312</v>
      </c>
      <c r="Q960" s="25">
        <f t="array" aca="1" ref="Q960" ca="1">INDEX('Isaac 401k'!L:L,MATCH('Retirement Calculator'!A960,'Isaac 401k'!N:N,0),0)</f>
        <v>21727916.512119099</v>
      </c>
      <c r="R960" s="25">
        <f t="array" aca="1" ref="R960" ca="1">INDEX('Lorri 401b'!L:L,MATCH('Retirement Calculator'!A960,'Lorri 401b'!N:N,0),0)</f>
        <v>15310936.33385664</v>
      </c>
      <c r="S960" s="25">
        <f t="shared" ca="1" si="787"/>
        <v>37038852.845975742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6404.7404596389215</v>
      </c>
      <c r="K961" s="25">
        <f t="shared" si="784"/>
        <v>16520.094745597391</v>
      </c>
      <c r="L961" s="25"/>
      <c r="N961" s="25">
        <f>'Combined Retirement'!$C$18/12</f>
        <v>33932.660666666663</v>
      </c>
      <c r="O961" s="25">
        <f t="shared" si="785"/>
        <v>11007.82546143035</v>
      </c>
      <c r="P961" s="25">
        <f t="shared" si="786"/>
        <v>22924.835205236312</v>
      </c>
      <c r="Q961" s="25">
        <f t="array" aca="1" ref="Q961" ca="1">INDEX('Isaac 401k'!L:L,MATCH('Retirement Calculator'!A961,'Isaac 401k'!N:N,0),0)</f>
        <v>21812018.07070804</v>
      </c>
      <c r="R961" s="25">
        <f t="array" aca="1" ref="R961" ca="1">INDEX('Lorri 401b'!L:L,MATCH('Retirement Calculator'!A961,'Lorri 401b'!N:N,0),0)</f>
        <v>15358142.973440673</v>
      </c>
      <c r="S961" s="25">
        <f t="shared" ca="1" si="787"/>
        <v>37170161.044148713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6404.7404596389215</v>
      </c>
      <c r="K962" s="25">
        <f t="shared" si="784"/>
        <v>16520.094745597391</v>
      </c>
      <c r="L962" s="25"/>
      <c r="N962" s="25">
        <f>'Combined Retirement'!$C$18/12</f>
        <v>33932.660666666663</v>
      </c>
      <c r="O962" s="25">
        <f t="shared" si="785"/>
        <v>11007.82546143035</v>
      </c>
      <c r="P962" s="25">
        <f t="shared" si="786"/>
        <v>22924.835205236312</v>
      </c>
      <c r="Q962" s="25">
        <f t="array" aca="1" ref="Q962" ca="1">INDEX('Isaac 401k'!L:L,MATCH('Retirement Calculator'!A962,'Isaac 401k'!N:N,0),0)</f>
        <v>21896470.052457768</v>
      </c>
      <c r="R962" s="25">
        <f t="array" aca="1" ref="R962" ca="1">INDEX('Lorri 401b'!L:L,MATCH('Retirement Calculator'!A962,'Lorri 401b'!N:N,0),0)</f>
        <v>15405546.307356305</v>
      </c>
      <c r="S962" s="25">
        <f t="shared" ca="1" si="787"/>
        <v>37302016.359814078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6404.7404596389215</v>
      </c>
      <c r="K963" s="25">
        <f t="shared" si="784"/>
        <v>16520.094745597391</v>
      </c>
      <c r="L963" s="25"/>
      <c r="N963" s="25">
        <f>'Combined Retirement'!$C$18/12</f>
        <v>33932.660666666663</v>
      </c>
      <c r="O963" s="25">
        <f t="shared" si="785"/>
        <v>11007.82546143035</v>
      </c>
      <c r="P963" s="25">
        <f t="shared" si="786"/>
        <v>22924.835205236312</v>
      </c>
      <c r="Q963" s="25">
        <f t="array" aca="1" ref="Q963" ca="1">INDEX('Isaac 401k'!L:L,MATCH('Retirement Calculator'!A963,'Isaac 401k'!N:N,0),0)</f>
        <v>21981273.917464789</v>
      </c>
      <c r="R963" s="25">
        <f t="array" aca="1" ref="R963" ca="1">INDEX('Lorri 401b'!L:L,MATCH('Retirement Calculator'!A963,'Lorri 401b'!N:N,0),0)</f>
        <v>15453147.155163253</v>
      </c>
      <c r="S963" s="25">
        <f t="shared" ca="1" si="787"/>
        <v>37434421.072628044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6404.7404596389215</v>
      </c>
      <c r="K964" s="25">
        <f t="shared" si="784"/>
        <v>16520.094745597391</v>
      </c>
      <c r="L964" s="25"/>
      <c r="N964" s="25">
        <f>'Combined Retirement'!$C$18/12</f>
        <v>33932.660666666663</v>
      </c>
      <c r="O964" s="25">
        <f t="shared" si="785"/>
        <v>11007.82546143035</v>
      </c>
      <c r="P964" s="25">
        <f t="shared" si="786"/>
        <v>22924.835205236312</v>
      </c>
      <c r="Q964" s="25">
        <f t="array" aca="1" ref="Q964" ca="1">INDEX('Isaac 401k'!L:L,MATCH('Retirement Calculator'!A964,'Isaac 401k'!N:N,0),0)</f>
        <v>22066431.131909337</v>
      </c>
      <c r="R964" s="25">
        <f t="array" aca="1" ref="R964" ca="1">INDEX('Lorri 401b'!L:L,MATCH('Retirement Calculator'!A964,'Lorri 401b'!N:N,0),0)</f>
        <v>15500946.339836063</v>
      </c>
      <c r="S964" s="25">
        <f t="shared" ca="1" si="787"/>
        <v>37567377.471745402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6404.7404596389215</v>
      </c>
      <c r="K965" s="25">
        <f t="shared" si="784"/>
        <v>16520.094745597391</v>
      </c>
      <c r="L965" s="25"/>
      <c r="N965" s="25">
        <f>'Combined Retirement'!$C$18/12</f>
        <v>33932.660666666663</v>
      </c>
      <c r="O965" s="25">
        <f t="shared" si="785"/>
        <v>11007.82546143035</v>
      </c>
      <c r="P965" s="25">
        <f t="shared" si="786"/>
        <v>22924.835205236312</v>
      </c>
      <c r="Q965" s="25">
        <f t="array" aca="1" ref="Q965" ca="1">INDEX('Isaac 401k'!L:L,MATCH('Retirement Calculator'!A965,'Isaac 401k'!N:N,0),0)</f>
        <v>22151943.168080736</v>
      </c>
      <c r="R965" s="25">
        <f t="array" aca="1" ref="R965" ca="1">INDEX('Lorri 401b'!L:L,MATCH('Retirement Calculator'!A965,'Lorri 401b'!N:N,0),0)</f>
        <v>15548944.687778343</v>
      </c>
      <c r="S965" s="25">
        <f t="shared" ca="1" si="787"/>
        <v>37700887.855859078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6404.7404596389215</v>
      </c>
      <c r="K966" s="25">
        <f t="shared" si="784"/>
        <v>16520.094745597391</v>
      </c>
      <c r="L966" s="25"/>
      <c r="N966" s="25">
        <f>'Combined Retirement'!$C$18/12</f>
        <v>33932.660666666663</v>
      </c>
      <c r="O966" s="25">
        <f t="shared" si="785"/>
        <v>11007.82546143035</v>
      </c>
      <c r="P966" s="25">
        <f t="shared" si="786"/>
        <v>22924.835205236312</v>
      </c>
      <c r="Q966" s="25">
        <f t="array" aca="1" ref="Q966" ca="1">INDEX('Isaac 401k'!L:L,MATCH('Retirement Calculator'!A966,'Isaac 401k'!N:N,0),0)</f>
        <v>22237811.50440285</v>
      </c>
      <c r="R966" s="25">
        <f t="array" aca="1" ref="R966" ca="1">INDEX('Lorri 401b'!L:L,MATCH('Retirement Calculator'!A966,'Lorri 401b'!N:N,0),0)</f>
        <v>15597143.028837049</v>
      </c>
      <c r="S966" s="25">
        <f t="shared" ca="1" si="787"/>
        <v>37834954.533239901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6404.7404596389215</v>
      </c>
      <c r="K967" s="25">
        <f t="shared" si="784"/>
        <v>16520.094745597391</v>
      </c>
      <c r="L967" s="25"/>
      <c r="N967" s="25">
        <f>'Combined Retirement'!$C$18/12</f>
        <v>33932.660666666663</v>
      </c>
      <c r="O967" s="25">
        <f t="shared" si="785"/>
        <v>11007.82546143035</v>
      </c>
      <c r="P967" s="25">
        <f t="shared" si="786"/>
        <v>22924.835205236312</v>
      </c>
      <c r="Q967" s="25">
        <f t="array" aca="1" ref="Q967" ca="1">INDEX('Isaac 401k'!L:L,MATCH('Retirement Calculator'!A967,'Isaac 401k'!N:N,0),0)</f>
        <v>22324037.625459641</v>
      </c>
      <c r="R967" s="25">
        <f t="array" aca="1" ref="R967" ca="1">INDEX('Lorri 401b'!L:L,MATCH('Retirement Calculator'!A967,'Lorri 401b'!N:N,0),0)</f>
        <v>15645542.196316833</v>
      </c>
      <c r="S967" s="25">
        <f t="shared" ca="1" si="787"/>
        <v>37969579.821776472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6404.7404596389215</v>
      </c>
      <c r="K968" s="25">
        <f t="shared" si="784"/>
        <v>16520.094745597391</v>
      </c>
      <c r="L968" s="25"/>
      <c r="N968" s="25">
        <f>'Combined Retirement'!$C$18/12</f>
        <v>33932.660666666663</v>
      </c>
      <c r="O968" s="25">
        <f t="shared" si="785"/>
        <v>11007.82546143035</v>
      </c>
      <c r="P968" s="25">
        <f t="shared" si="786"/>
        <v>22924.835205236312</v>
      </c>
      <c r="Q968" s="25">
        <f t="array" aca="1" ref="Q968" ca="1">INDEX('Isaac 401k'!L:L,MATCH('Retirement Calculator'!A968,'Isaac 401k'!N:N,0),0)</f>
        <v>22410623.022020835</v>
      </c>
      <c r="R968" s="25">
        <f t="array" aca="1" ref="R968" ca="1">INDEX('Lorri 401b'!L:L,MATCH('Retirement Calculator'!A968,'Lorri 401b'!N:N,0),0)</f>
        <v>15694143.02699445</v>
      </c>
      <c r="S968" s="25">
        <f t="shared" ca="1" si="787"/>
        <v>38104766.049015284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6404.7404596389215</v>
      </c>
      <c r="K969" s="25">
        <f t="shared" si="784"/>
        <v>16520.094745597391</v>
      </c>
      <c r="L969" s="25"/>
      <c r="N969" s="25">
        <f>'Combined Retirement'!$C$18/12</f>
        <v>33932.660666666663</v>
      </c>
      <c r="O969" s="25">
        <f t="shared" si="785"/>
        <v>11007.82546143035</v>
      </c>
      <c r="P969" s="25">
        <f t="shared" si="786"/>
        <v>22924.835205236312</v>
      </c>
      <c r="Q969" s="25">
        <f t="array" aca="1" ref="Q969" ca="1">INDEX('Isaac 401k'!L:L,MATCH('Retirement Calculator'!A969,'Isaac 401k'!N:N,0),0)</f>
        <v>22497569.191067699</v>
      </c>
      <c r="R969" s="25">
        <f t="array" aca="1" ref="R969" ca="1">INDEX('Lorri 401b'!L:L,MATCH('Retirement Calculator'!A969,'Lorri 401b'!N:N,0),0)</f>
        <v>15742946.361133223</v>
      </c>
      <c r="S969" s="25">
        <f t="shared" ca="1" si="787"/>
        <v>38240515.552200921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6404.7404596389215</v>
      </c>
      <c r="K970" s="25">
        <f t="shared" si="784"/>
        <v>16520.094745597391</v>
      </c>
      <c r="L970" s="25"/>
      <c r="N970" s="25">
        <f>'Combined Retirement'!$C$18/12</f>
        <v>33932.660666666663</v>
      </c>
      <c r="O970" s="25">
        <f t="shared" si="785"/>
        <v>11007.82546143035</v>
      </c>
      <c r="P970" s="25">
        <f t="shared" si="786"/>
        <v>22924.835205236312</v>
      </c>
      <c r="Q970" s="25">
        <f t="array" aca="1" ref="Q970" ca="1">INDEX('Isaac 401k'!L:L,MATCH('Retirement Calculator'!A970,'Isaac 401k'!N:N,0),0)</f>
        <v>22584877.635818928</v>
      </c>
      <c r="R970" s="25">
        <f t="array" aca="1" ref="R970" ca="1">INDEX('Lorri 401b'!L:L,MATCH('Retirement Calculator'!A970,'Lorri 401b'!N:N,0),0)</f>
        <v>15791953.042497575</v>
      </c>
      <c r="S970" s="25">
        <f t="shared" ca="1" si="787"/>
        <v>38376830.678316504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6404.7404596389215</v>
      </c>
      <c r="K971" s="25">
        <f t="shared" si="784"/>
        <v>16520.094745597391</v>
      </c>
      <c r="L971" s="25"/>
      <c r="N971" s="25">
        <f>'Combined Retirement'!$C$18/12</f>
        <v>33932.660666666663</v>
      </c>
      <c r="O971" s="25">
        <f t="shared" si="785"/>
        <v>11007.82546143035</v>
      </c>
      <c r="P971" s="25">
        <f t="shared" si="786"/>
        <v>22924.835205236312</v>
      </c>
      <c r="Q971" s="25">
        <f t="array" aca="1" ref="Q971" ca="1">INDEX('Isaac 401k'!L:L,MATCH('Retirement Calculator'!A971,'Isaac 401k'!N:N,0),0)</f>
        <v>22672549.86575662</v>
      </c>
      <c r="R971" s="25">
        <f t="array" aca="1" ref="R971" ca="1">INDEX('Lorri 401b'!L:L,MATCH('Retirement Calculator'!A971,'Lorri 401b'!N:N,0),0)</f>
        <v>15841163.918367611</v>
      </c>
      <c r="S971" s="25">
        <f t="shared" ca="1" si="787"/>
        <v>38513713.784124233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6404.7404596389215</v>
      </c>
      <c r="K972" s="25">
        <f t="shared" si="784"/>
        <v>16520.094745597391</v>
      </c>
      <c r="L972" s="25"/>
      <c r="N972" s="25">
        <f>'Combined Retirement'!$C$18/12</f>
        <v>33932.660666666663</v>
      </c>
      <c r="O972" s="25">
        <f t="shared" si="785"/>
        <v>11007.82546143035</v>
      </c>
      <c r="P972" s="25">
        <f t="shared" si="786"/>
        <v>22924.835205236312</v>
      </c>
      <c r="Q972" s="25">
        <f t="array" aca="1" ref="Q972" ca="1">INDEX('Isaac 401k'!L:L,MATCH('Retirement Calculator'!A972,'Isaac 401k'!N:N,0),0)</f>
        <v>22760587.396652386</v>
      </c>
      <c r="R972" s="25">
        <f t="array" aca="1" ref="R972" ca="1">INDEX('Lorri 401b'!L:L,MATCH('Retirement Calculator'!A972,'Lorri 401b'!N:N,0),0)</f>
        <v>15890579.839553773</v>
      </c>
      <c r="S972" s="25">
        <f t="shared" ca="1" si="787"/>
        <v>38651167.236206159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6404.7404596389215</v>
      </c>
      <c r="K973" s="25">
        <f t="shared" si="784"/>
        <v>16520.094745597391</v>
      </c>
      <c r="L973" s="25"/>
      <c r="N973" s="25">
        <f>'Combined Retirement'!$C$18/12</f>
        <v>33932.660666666663</v>
      </c>
      <c r="O973" s="25">
        <f t="shared" si="785"/>
        <v>11007.82546143035</v>
      </c>
      <c r="P973" s="25">
        <f t="shared" si="786"/>
        <v>22924.835205236312</v>
      </c>
      <c r="Q973" s="25">
        <f t="array" aca="1" ref="Q973" ca="1">INDEX('Isaac 401k'!L:L,MATCH('Retirement Calculator'!A973,'Isaac 401k'!N:N,0),0)</f>
        <v>22848991.750593551</v>
      </c>
      <c r="R973" s="25">
        <f t="array" aca="1" ref="R973" ca="1">INDEX('Lorri 401b'!L:L,MATCH('Retirement Calculator'!A973,'Lorri 401b'!N:N,0),0)</f>
        <v>15940201.660411544</v>
      </c>
      <c r="S973" s="25">
        <f t="shared" ca="1" si="787"/>
        <v>38789193.411005095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6404.7404596389215</v>
      </c>
      <c r="K974" s="25">
        <f t="shared" si="784"/>
        <v>16520.094745597391</v>
      </c>
      <c r="L974" s="25"/>
      <c r="N974" s="25">
        <f>'Combined Retirement'!$C$18/12</f>
        <v>33932.660666666663</v>
      </c>
      <c r="O974" s="25">
        <f t="shared" si="785"/>
        <v>11007.82546143035</v>
      </c>
      <c r="P974" s="25">
        <f t="shared" si="786"/>
        <v>22924.835205236312</v>
      </c>
      <c r="Q974" s="25">
        <f t="array" aca="1" ref="Q974" ca="1">INDEX('Isaac 401k'!L:L,MATCH('Retirement Calculator'!A974,'Isaac 401k'!N:N,0),0)</f>
        <v>22937764.45600947</v>
      </c>
      <c r="R974" s="25">
        <f t="array" aca="1" ref="R974" ca="1">INDEX('Lorri 401b'!L:L,MATCH('Retirement Calculator'!A974,'Lorri 401b'!N:N,0),0)</f>
        <v>15990030.238856222</v>
      </c>
      <c r="S974" s="25">
        <f t="shared" ca="1" si="787"/>
        <v>38927794.694865689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6404.7404596389215</v>
      </c>
      <c r="K975" s="25">
        <f t="shared" si="784"/>
        <v>16520.094745597391</v>
      </c>
      <c r="L975" s="25"/>
      <c r="N975" s="25">
        <f>'Combined Retirement'!$C$18/12</f>
        <v>33932.660666666663</v>
      </c>
      <c r="O975" s="25">
        <f t="shared" si="785"/>
        <v>11007.82546143035</v>
      </c>
      <c r="P975" s="25">
        <f t="shared" si="786"/>
        <v>22924.835205236312</v>
      </c>
      <c r="Q975" s="25">
        <f t="array" aca="1" ref="Q975" ca="1">INDEX('Isaac 401k'!L:L,MATCH('Retirement Calculator'!A975,'Isaac 401k'!N:N,0),0)</f>
        <v>23026907.047697954</v>
      </c>
      <c r="R975" s="25">
        <f t="array" aca="1" ref="R975" ca="1">INDEX('Lorri 401b'!L:L,MATCH('Retirement Calculator'!A975,'Lorri 401b'!N:N,0),0)</f>
        <v>16040066.436377753</v>
      </c>
      <c r="S975" s="25">
        <f t="shared" ca="1" si="787"/>
        <v>39066973.48407571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6404.7404596389215</v>
      </c>
      <c r="K976" s="25">
        <f t="shared" si="784"/>
        <v>16520.094745597391</v>
      </c>
      <c r="L976" s="25"/>
      <c r="N976" s="25">
        <f>'Combined Retirement'!$C$18/12</f>
        <v>33932.660666666663</v>
      </c>
      <c r="O976" s="25">
        <f t="shared" si="785"/>
        <v>11007.82546143035</v>
      </c>
      <c r="P976" s="25">
        <f t="shared" si="786"/>
        <v>22924.835205236312</v>
      </c>
      <c r="Q976" s="25">
        <f t="array" aca="1" ref="Q976" ca="1">INDEX('Isaac 401k'!L:L,MATCH('Retirement Calculator'!A976,'Isaac 401k'!N:N,0),0)</f>
        <v>23116421.066851806</v>
      </c>
      <c r="R976" s="25">
        <f t="array" aca="1" ref="R976" ca="1">INDEX('Lorri 401b'!L:L,MATCH('Retirement Calculator'!A976,'Lorri 401b'!N:N,0),0)</f>
        <v>16090311.118055623</v>
      </c>
      <c r="S976" s="25">
        <f t="shared" ca="1" si="787"/>
        <v>39206732.184907429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6404.7404596389215</v>
      </c>
      <c r="K977" s="25">
        <f t="shared" si="784"/>
        <v>16520.094745597391</v>
      </c>
      <c r="L977" s="25"/>
      <c r="N977" s="25">
        <f>'Combined Retirement'!$C$18/12</f>
        <v>33932.660666666663</v>
      </c>
      <c r="O977" s="25">
        <f t="shared" si="785"/>
        <v>11007.82546143035</v>
      </c>
      <c r="P977" s="25">
        <f t="shared" si="786"/>
        <v>22924.835205236312</v>
      </c>
      <c r="Q977" s="25">
        <f t="array" aca="1" ref="Q977" ca="1">INDEX('Isaac 401k'!L:L,MATCH('Retirement Calculator'!A977,'Isaac 401k'!N:N,0),0)</f>
        <v>23206308.061085466</v>
      </c>
      <c r="R977" s="25">
        <f t="array" aca="1" ref="R977" ca="1">INDEX('Lorri 401b'!L:L,MATCH('Retirement Calculator'!A977,'Lorri 401b'!N:N,0),0)</f>
        <v>16140765.152573818</v>
      </c>
      <c r="S977" s="25">
        <f t="shared" ca="1" si="787"/>
        <v>39347073.213659286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6404.7404596389215</v>
      </c>
      <c r="K978" s="25">
        <f t="shared" si="784"/>
        <v>16520.094745597391</v>
      </c>
      <c r="L978" s="25"/>
      <c r="N978" s="25">
        <f>'Combined Retirement'!$C$18/12</f>
        <v>33932.660666666663</v>
      </c>
      <c r="O978" s="25">
        <f t="shared" si="785"/>
        <v>11007.82546143035</v>
      </c>
      <c r="P978" s="25">
        <f t="shared" si="786"/>
        <v>22924.835205236312</v>
      </c>
      <c r="Q978" s="25">
        <f t="array" aca="1" ref="Q978" ca="1">INDEX('Isaac 401k'!L:L,MATCH('Retirement Calculator'!A978,'Isaac 401k'!N:N,0),0)</f>
        <v>23296569.584461767</v>
      </c>
      <c r="R978" s="25">
        <f t="array" aca="1" ref="R978" ca="1">INDEX('Lorri 401b'!L:L,MATCH('Retirement Calculator'!A978,'Lorri 401b'!N:N,0),0)</f>
        <v>16191429.412235839</v>
      </c>
      <c r="S978" s="25">
        <f t="shared" ca="1" si="787"/>
        <v>39487998.996697605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6404.7404596389215</v>
      </c>
      <c r="K979" s="25">
        <f t="shared" si="784"/>
        <v>16520.094745597391</v>
      </c>
      <c r="L979" s="25"/>
      <c r="N979" s="25">
        <f>'Combined Retirement'!$C$18/12</f>
        <v>33932.660666666663</v>
      </c>
      <c r="O979" s="25">
        <f t="shared" si="785"/>
        <v>11007.82546143035</v>
      </c>
      <c r="P979" s="25">
        <f t="shared" si="786"/>
        <v>22924.835205236312</v>
      </c>
      <c r="Q979" s="25">
        <f t="array" aca="1" ref="Q979" ca="1">INDEX('Isaac 401k'!L:L,MATCH('Retirement Calculator'!A979,'Isaac 401k'!N:N,0),0)</f>
        <v>23387207.197518803</v>
      </c>
      <c r="R979" s="25">
        <f t="array" aca="1" ref="R979" ca="1">INDEX('Lorri 401b'!L:L,MATCH('Retirement Calculator'!A979,'Lorri 401b'!N:N,0),0)</f>
        <v>16242304.772979785</v>
      </c>
      <c r="S979" s="25">
        <f t="shared" ca="1" si="787"/>
        <v>39629511.970498592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6404.7404596389215</v>
      </c>
      <c r="K980" s="25">
        <f t="shared" si="784"/>
        <v>16520.094745597391</v>
      </c>
      <c r="L980" s="25"/>
      <c r="N980" s="25">
        <f>'Combined Retirement'!$C$18/12</f>
        <v>33932.660666666663</v>
      </c>
      <c r="O980" s="25">
        <f t="shared" si="785"/>
        <v>11007.82546143035</v>
      </c>
      <c r="P980" s="25">
        <f t="shared" si="786"/>
        <v>22924.835205236312</v>
      </c>
      <c r="Q980" s="25">
        <f t="array" aca="1" ref="Q980" ca="1">INDEX('Isaac 401k'!L:L,MATCH('Retirement Calculator'!A980,'Isaac 401k'!N:N,0),0)</f>
        <v>23478222.46729691</v>
      </c>
      <c r="R980" s="25">
        <f t="array" aca="1" ref="R980" ca="1">INDEX('Lorri 401b'!L:L,MATCH('Retirement Calculator'!A980,'Lorri 401b'!N:N,0),0)</f>
        <v>16293392.114393497</v>
      </c>
      <c r="S980" s="25">
        <f t="shared" ca="1" si="787"/>
        <v>39771614.581690408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6404.7404596389215</v>
      </c>
      <c r="K981" s="25">
        <f t="shared" si="784"/>
        <v>16520.094745597391</v>
      </c>
      <c r="L981" s="25"/>
      <c r="N981" s="25">
        <f>'Combined Retirement'!$C$18/12</f>
        <v>33932.660666666663</v>
      </c>
      <c r="O981" s="25">
        <f t="shared" si="785"/>
        <v>11007.82546143035</v>
      </c>
      <c r="P981" s="25">
        <f t="shared" si="786"/>
        <v>22924.835205236312</v>
      </c>
      <c r="Q981" s="25">
        <f t="array" aca="1" ref="Q981" ca="1">INDEX('Isaac 401k'!L:L,MATCH('Retirement Calculator'!A981,'Isaac 401k'!N:N,0),0)</f>
        <v>23569616.96736576</v>
      </c>
      <c r="R981" s="25">
        <f t="array" aca="1" ref="R981" ca="1">INDEX('Lorri 401b'!L:L,MATCH('Retirement Calculator'!A981,'Lorri 401b'!N:N,0),0)</f>
        <v>16344692.319729766</v>
      </c>
      <c r="S981" s="25">
        <f t="shared" ca="1" si="787"/>
        <v>39914309.287095524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6404.7404596389215</v>
      </c>
      <c r="K982" s="25">
        <f t="shared" si="784"/>
        <v>16520.094745597391</v>
      </c>
      <c r="L982" s="25"/>
      <c r="N982" s="25">
        <f>'Combined Retirement'!$C$18/12</f>
        <v>33932.660666666663</v>
      </c>
      <c r="O982" s="25">
        <f t="shared" si="785"/>
        <v>11007.82546143035</v>
      </c>
      <c r="P982" s="25">
        <f t="shared" si="786"/>
        <v>22924.835205236312</v>
      </c>
      <c r="Q982" s="25">
        <f t="array" aca="1" ref="Q982" ca="1">INDEX('Isaac 401k'!L:L,MATCH('Retirement Calculator'!A982,'Isaac 401k'!N:N,0),0)</f>
        <v>23661392.277851563</v>
      </c>
      <c r="R982" s="25">
        <f t="array" aca="1" ref="R982" ca="1">INDEX('Lorri 401b'!L:L,MATCH('Retirement Calculator'!A982,'Lorri 401b'!N:N,0),0)</f>
        <v>16396206.275921604</v>
      </c>
      <c r="S982" s="25">
        <f t="shared" ca="1" si="787"/>
        <v>40057598.553773165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6404.7404596389215</v>
      </c>
      <c r="K983" s="25">
        <f t="shared" si="784"/>
        <v>16520.094745597391</v>
      </c>
      <c r="L983" s="25"/>
      <c r="N983" s="25">
        <f>'Combined Retirement'!$C$18/12</f>
        <v>33932.660666666663</v>
      </c>
      <c r="O983" s="25">
        <f t="shared" si="785"/>
        <v>11007.82546143035</v>
      </c>
      <c r="P983" s="25">
        <f t="shared" si="786"/>
        <v>22924.835205236312</v>
      </c>
      <c r="Q983" s="25">
        <f t="array" aca="1" ref="Q983" ca="1">INDEX('Isaac 401k'!L:L,MATCH('Retirement Calculator'!A983,'Isaac 401k'!N:N,0),0)</f>
        <v>23753549.98546439</v>
      </c>
      <c r="R983" s="25">
        <f t="array" aca="1" ref="R983" ca="1">INDEX('Lorri 401b'!L:L,MATCH('Retirement Calculator'!A983,'Lorri 401b'!N:N,0),0)</f>
        <v>16447934.873597573</v>
      </c>
      <c r="S983" s="25">
        <f t="shared" ca="1" si="787"/>
        <v>40201484.859061964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6404.7404596389215</v>
      </c>
      <c r="K984" s="25">
        <f t="shared" si="784"/>
        <v>16520.094745597391</v>
      </c>
      <c r="L984" s="25"/>
      <c r="N984" s="25">
        <f>'Combined Retirement'!$C$18/12</f>
        <v>33932.660666666663</v>
      </c>
      <c r="O984" s="25">
        <f t="shared" si="785"/>
        <v>11007.82546143035</v>
      </c>
      <c r="P984" s="25">
        <f t="shared" si="786"/>
        <v>22924.835205236312</v>
      </c>
      <c r="Q984" s="25">
        <f t="array" aca="1" ref="Q984" ca="1">INDEX('Isaac 401k'!L:L,MATCH('Retirement Calculator'!A984,'Isaac 401k'!N:N,0),0)</f>
        <v>23846091.683525603</v>
      </c>
      <c r="R984" s="25">
        <f t="array" aca="1" ref="R984" ca="1">INDEX('Lorri 401b'!L:L,MATCH('Retirement Calculator'!A984,'Lorri 401b'!N:N,0),0)</f>
        <v>16499879.007097194</v>
      </c>
      <c r="S984" s="25">
        <f t="shared" ca="1" si="787"/>
        <v>40345970.690622799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6404.7404596389215</v>
      </c>
      <c r="K985" s="25">
        <f t="shared" si="784"/>
        <v>16520.094745597391</v>
      </c>
      <c r="L985" s="25"/>
      <c r="N985" s="25">
        <f>'Combined Retirement'!$C$18/12</f>
        <v>33932.660666666663</v>
      </c>
      <c r="O985" s="25">
        <f t="shared" si="785"/>
        <v>11007.82546143035</v>
      </c>
      <c r="P985" s="25">
        <f t="shared" si="786"/>
        <v>22924.835205236312</v>
      </c>
      <c r="Q985" s="25">
        <f t="array" aca="1" ref="Q985" ca="1">INDEX('Isaac 401k'!L:L,MATCH('Retirement Calculator'!A985,'Isaac 401k'!N:N,0),0)</f>
        <v>23939018.971995406</v>
      </c>
      <c r="R985" s="25">
        <f t="array" aca="1" ref="R985" ca="1">INDEX('Lorri 401b'!L:L,MATCH('Retirement Calculator'!A985,'Lorri 401b'!N:N,0),0)</f>
        <v>16552039.574486395</v>
      </c>
      <c r="S985" s="25">
        <f t="shared" ca="1" si="787"/>
        <v>40491058.546481803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6404.7404596389215</v>
      </c>
      <c r="K986" s="25">
        <f t="shared" si="784"/>
        <v>16520.094745597391</v>
      </c>
      <c r="L986" s="25"/>
      <c r="N986" s="25">
        <f>'Combined Retirement'!$C$18/12</f>
        <v>33932.660666666663</v>
      </c>
      <c r="O986" s="25">
        <f t="shared" si="785"/>
        <v>11007.82546143035</v>
      </c>
      <c r="P986" s="25">
        <f t="shared" si="786"/>
        <v>22924.835205236312</v>
      </c>
      <c r="Q986" s="25">
        <f t="array" aca="1" ref="Q986" ca="1">INDEX('Isaac 401k'!L:L,MATCH('Retirement Calculator'!A986,'Isaac 401k'!N:N,0),0)</f>
        <v>24032333.457500499</v>
      </c>
      <c r="R986" s="25">
        <f t="array" aca="1" ref="R986" ca="1">INDEX('Lorri 401b'!L:L,MATCH('Retirement Calculator'!A986,'Lorri 401b'!N:N,0),0)</f>
        <v>16604417.477573052</v>
      </c>
      <c r="S986" s="25">
        <f t="shared" ca="1" si="787"/>
        <v>40636750.935073555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6404.7404596389215</v>
      </c>
      <c r="K987" s="25">
        <f t="shared" si="784"/>
        <v>16520.094745597391</v>
      </c>
      <c r="L987" s="25"/>
      <c r="N987" s="25">
        <f>'Combined Retirement'!$C$18/12</f>
        <v>33932.660666666663</v>
      </c>
      <c r="O987" s="25">
        <f t="shared" si="785"/>
        <v>11007.82546143035</v>
      </c>
      <c r="P987" s="25">
        <f t="shared" si="786"/>
        <v>22924.835205236312</v>
      </c>
      <c r="Q987" s="25">
        <f t="array" aca="1" ref="Q987" ca="1">INDEX('Isaac 401k'!L:L,MATCH('Retirement Calculator'!A987,'Isaac 401k'!N:N,0),0)</f>
        <v>24126036.753361862</v>
      </c>
      <c r="R987" s="25">
        <f t="array" aca="1" ref="R987" ca="1">INDEX('Lorri 401b'!L:L,MATCH('Retirement Calculator'!A987,'Lorri 401b'!N:N,0),0)</f>
        <v>16657013.621922569</v>
      </c>
      <c r="S987" s="25">
        <f t="shared" ca="1" si="787"/>
        <v>40783050.375284433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6404.7404596389215</v>
      </c>
      <c r="K988" s="25">
        <f t="shared" si="784"/>
        <v>16520.094745597391</v>
      </c>
      <c r="L988" s="25"/>
      <c r="N988" s="25">
        <f>'Combined Retirement'!$C$18/12</f>
        <v>33932.660666666663</v>
      </c>
      <c r="O988" s="25">
        <f t="shared" si="785"/>
        <v>11007.82546143035</v>
      </c>
      <c r="P988" s="25">
        <f t="shared" si="786"/>
        <v>22924.835205236312</v>
      </c>
      <c r="Q988" s="25">
        <f t="array" aca="1" ref="Q988" ca="1">INDEX('Isaac 401k'!L:L,MATCH('Retirement Calculator'!A988,'Isaac 401k'!N:N,0),0)</f>
        <v>24220130.479622647</v>
      </c>
      <c r="R988" s="25">
        <f t="array" aca="1" ref="R988" ca="1">INDEX('Lorri 401b'!L:L,MATCH('Retirement Calculator'!A988,'Lorri 401b'!N:N,0),0)</f>
        <v>16709828.916873543</v>
      </c>
      <c r="S988" s="25">
        <f t="shared" ca="1" si="787"/>
        <v>40929959.396496192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6404.7404596389215</v>
      </c>
      <c r="K989" s="25">
        <f t="shared" si="784"/>
        <v>16520.094745597391</v>
      </c>
      <c r="L989" s="25"/>
      <c r="N989" s="25">
        <f>'Combined Retirement'!$C$18/12</f>
        <v>33932.660666666663</v>
      </c>
      <c r="O989" s="25">
        <f t="shared" si="785"/>
        <v>11007.82546143035</v>
      </c>
      <c r="P989" s="25">
        <f t="shared" si="786"/>
        <v>22924.835205236312</v>
      </c>
      <c r="Q989" s="25">
        <f t="array" aca="1" ref="Q989" ca="1">INDEX('Isaac 401k'!L:L,MATCH('Retirement Calculator'!A989,'Isaac 401k'!N:N,0),0)</f>
        <v>24314616.263076186</v>
      </c>
      <c r="R989" s="25">
        <f t="array" aca="1" ref="R989" ca="1">INDEX('Lorri 401b'!L:L,MATCH('Retirement Calculator'!A989,'Lorri 401b'!N:N,0),0)</f>
        <v>16762864.275553478</v>
      </c>
      <c r="S989" s="25">
        <f t="shared" ca="1" si="787"/>
        <v>41077480.538629666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6404.7404596389215</v>
      </c>
      <c r="K990" s="25">
        <f t="shared" si="784"/>
        <v>16520.094745597391</v>
      </c>
      <c r="L990" s="25"/>
      <c r="N990" s="25">
        <f>'Combined Retirement'!$C$18/12</f>
        <v>33932.660666666663</v>
      </c>
      <c r="O990" s="25">
        <f t="shared" si="785"/>
        <v>11007.82546143035</v>
      </c>
      <c r="P990" s="25">
        <f t="shared" si="786"/>
        <v>22924.835205236312</v>
      </c>
      <c r="Q990" s="25">
        <f t="array" aca="1" ref="Q990" ca="1">INDEX('Isaac 401k'!L:L,MATCH('Retirement Calculator'!A990,'Isaac 401k'!N:N,0),0)</f>
        <v>24409495.737294115</v>
      </c>
      <c r="R990" s="25">
        <f t="array" aca="1" ref="R990" ca="1">INDEX('Lorri 401b'!L:L,MATCH('Retirement Calculator'!A990,'Lorri 401b'!N:N,0),0)</f>
        <v>16816120.61489458</v>
      </c>
      <c r="S990" s="25">
        <f t="shared" ca="1" si="787"/>
        <v>41225616.352188691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6404.7404596389215</v>
      </c>
      <c r="K991" s="25">
        <f t="shared" si="784"/>
        <v>16520.094745597391</v>
      </c>
      <c r="L991" s="25"/>
      <c r="N991" s="25">
        <f>'Combined Retirement'!$C$18/12</f>
        <v>33932.660666666663</v>
      </c>
      <c r="O991" s="25">
        <f t="shared" si="785"/>
        <v>11007.82546143035</v>
      </c>
      <c r="P991" s="25">
        <f t="shared" si="786"/>
        <v>22924.835205236312</v>
      </c>
      <c r="Q991" s="25">
        <f t="array" aca="1" ref="Q991" ca="1">INDEX('Isaac 401k'!L:L,MATCH('Retirement Calculator'!A991,'Isaac 401k'!N:N,0),0)</f>
        <v>24504770.542654619</v>
      </c>
      <c r="R991" s="25">
        <f t="array" aca="1" ref="R991" ca="1">INDEX('Lorri 401b'!L:L,MATCH('Retirement Calculator'!A991,'Lorri 401b'!N:N,0),0)</f>
        <v>16869598.855649602</v>
      </c>
      <c r="S991" s="25">
        <f t="shared" ca="1" si="787"/>
        <v>41374369.398304224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6404.7404596389215</v>
      </c>
      <c r="K992" s="25">
        <f t="shared" si="784"/>
        <v>16520.094745597391</v>
      </c>
      <c r="L992" s="25"/>
      <c r="N992" s="25">
        <f>'Combined Retirement'!$C$18/12</f>
        <v>33932.660666666663</v>
      </c>
      <c r="O992" s="25">
        <f t="shared" si="785"/>
        <v>11007.82546143035</v>
      </c>
      <c r="P992" s="25">
        <f t="shared" si="786"/>
        <v>22924.835205236312</v>
      </c>
      <c r="Q992" s="25">
        <f t="array" aca="1" ref="Q992" ca="1">INDEX('Isaac 401k'!L:L,MATCH('Retirement Calculator'!A992,'Isaac 401k'!N:N,0),0)</f>
        <v>24600442.326370791</v>
      </c>
      <c r="R992" s="25">
        <f t="array" aca="1" ref="R992" ca="1">INDEX('Lorri 401b'!L:L,MATCH('Retirement Calculator'!A992,'Lorri 401b'!N:N,0),0)</f>
        <v>16923299.922407769</v>
      </c>
      <c r="S992" s="25">
        <f t="shared" ca="1" si="787"/>
        <v>41523742.248778559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6404.7404596389215</v>
      </c>
      <c r="K993" s="25">
        <f t="shared" si="784"/>
        <v>16520.094745597391</v>
      </c>
      <c r="L993" s="25"/>
      <c r="N993" s="25">
        <f>'Combined Retirement'!$C$18/12</f>
        <v>33932.660666666663</v>
      </c>
      <c r="O993" s="25">
        <f t="shared" si="785"/>
        <v>11007.82546143035</v>
      </c>
      <c r="P993" s="25">
        <f t="shared" si="786"/>
        <v>22924.835205236312</v>
      </c>
      <c r="Q993" s="25">
        <f t="array" aca="1" ref="Q993" ca="1">INDEX('Isaac 401k'!L:L,MATCH('Retirement Calculator'!A993,'Isaac 401k'!N:N,0),0)</f>
        <v>24696512.742519114</v>
      </c>
      <c r="R993" s="25">
        <f t="array" aca="1" ref="R993" ca="1">INDEX('Lorri 401b'!L:L,MATCH('Retirement Calculator'!A993,'Lorri 401b'!N:N,0),0)</f>
        <v>16977224.743610762</v>
      </c>
      <c r="S993" s="25">
        <f t="shared" ca="1" si="787"/>
        <v>41673737.48612988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6404.7404596389215</v>
      </c>
      <c r="K994" s="25">
        <f t="shared" si="784"/>
        <v>16520.094745597391</v>
      </c>
      <c r="L994" s="25"/>
      <c r="N994" s="25">
        <f>'Combined Retirement'!$C$18/12</f>
        <v>33932.660666666663</v>
      </c>
      <c r="O994" s="25">
        <f t="shared" si="785"/>
        <v>11007.82546143035</v>
      </c>
      <c r="P994" s="25">
        <f t="shared" si="786"/>
        <v>22924.835205236312</v>
      </c>
      <c r="Q994" s="25">
        <f t="array" aca="1" ref="Q994" ca="1">INDEX('Isaac 401k'!L:L,MATCH('Retirement Calculator'!A994,'Isaac 401k'!N:N,0),0)</f>
        <v>24792983.452068057</v>
      </c>
      <c r="R994" s="25">
        <f t="array" aca="1" ref="R994" ca="1">INDEX('Lorri 401b'!L:L,MATCH('Retirement Calculator'!A994,'Lorri 401b'!N:N,0),0)</f>
        <v>17031374.251568768</v>
      </c>
      <c r="S994" s="25">
        <f t="shared" ca="1" si="787"/>
        <v>41824357.703636825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6404.7404596389215</v>
      </c>
      <c r="K995" s="25">
        <f t="shared" si="784"/>
        <v>16520.094745597391</v>
      </c>
      <c r="L995" s="25"/>
      <c r="N995" s="25">
        <f>'Combined Retirement'!$C$18/12</f>
        <v>33932.660666666663</v>
      </c>
      <c r="O995" s="25">
        <f t="shared" si="785"/>
        <v>11007.82546143035</v>
      </c>
      <c r="P995" s="25">
        <f t="shared" si="786"/>
        <v>22924.835205236312</v>
      </c>
      <c r="Q995" s="25">
        <f t="array" aca="1" ref="Q995" ca="1">INDEX('Isaac 401k'!L:L,MATCH('Retirement Calculator'!A995,'Isaac 401k'!N:N,0),0)</f>
        <v>24889856.122906785</v>
      </c>
      <c r="R995" s="25">
        <f t="array" aca="1" ref="R995" ca="1">INDEX('Lorri 401b'!L:L,MATCH('Retirement Calculator'!A995,'Lorri 401b'!N:N,0),0)</f>
        <v>17085749.382476598</v>
      </c>
      <c r="S995" s="25">
        <f t="shared" ca="1" si="787"/>
        <v>41975605.505383387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6404.7404596389215</v>
      </c>
      <c r="K996" s="25">
        <f t="shared" si="784"/>
        <v>16520.094745597391</v>
      </c>
      <c r="L996" s="25"/>
      <c r="N996" s="25">
        <f>'Combined Retirement'!$C$18/12</f>
        <v>33932.660666666663</v>
      </c>
      <c r="O996" s="25">
        <f t="shared" si="785"/>
        <v>11007.82546143035</v>
      </c>
      <c r="P996" s="25">
        <f t="shared" si="786"/>
        <v>22924.835205236312</v>
      </c>
      <c r="Q996" s="25">
        <f t="array" aca="1" ref="Q996" ca="1">INDEX('Isaac 401k'!L:L,MATCH('Retirement Calculator'!A996,'Isaac 401k'!N:N,0),0)</f>
        <v>24987132.42987401</v>
      </c>
      <c r="R996" s="25">
        <f t="array" aca="1" ref="R996" ca="1">INDEX('Lorri 401b'!L:L,MATCH('Retirement Calculator'!A996,'Lorri 401b'!N:N,0),0)</f>
        <v>17140351.076429877</v>
      </c>
      <c r="S996" s="25">
        <f t="shared" ca="1" si="787"/>
        <v>42127483.506303892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6404.7404596389215</v>
      </c>
      <c r="K997" s="25">
        <f t="shared" si="784"/>
        <v>16520.094745597391</v>
      </c>
      <c r="L997" s="25"/>
      <c r="N997" s="25">
        <f>'Combined Retirement'!$C$18/12</f>
        <v>33932.660666666663</v>
      </c>
      <c r="O997" s="25">
        <f t="shared" si="785"/>
        <v>11007.82546143035</v>
      </c>
      <c r="P997" s="25">
        <f t="shared" si="786"/>
        <v>22924.835205236312</v>
      </c>
      <c r="Q997" s="25">
        <f t="array" aca="1" ref="Q997" ca="1">INDEX('Isaac 401k'!L:L,MATCH('Retirement Calculator'!A997,'Isaac 401k'!N:N,0),0)</f>
        <v>25084814.054786932</v>
      </c>
      <c r="R997" s="25">
        <f t="array" aca="1" ref="R997" ca="1">INDEX('Lorri 401b'!L:L,MATCH('Retirement Calculator'!A997,'Lorri 401b'!N:N,0),0)</f>
        <v>17195180.277441297</v>
      </c>
      <c r="S997" s="25">
        <f t="shared" ca="1" si="787"/>
        <v>42279994.332228228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6404.7404596389215</v>
      </c>
      <c r="K998" s="25">
        <f t="shared" si="784"/>
        <v>16520.094745597391</v>
      </c>
      <c r="L998" s="25"/>
      <c r="N998" s="25">
        <f>'Combined Retirement'!$C$18/12</f>
        <v>33932.660666666663</v>
      </c>
      <c r="O998" s="25">
        <f t="shared" si="785"/>
        <v>11007.82546143035</v>
      </c>
      <c r="P998" s="25">
        <f t="shared" si="786"/>
        <v>22924.835205236312</v>
      </c>
      <c r="Q998" s="25">
        <f t="array" aca="1" ref="Q998" ca="1">INDEX('Isaac 401k'!L:L,MATCH('Retirement Calculator'!A998,'Isaac 401k'!N:N,0),0)</f>
        <v>25182902.686470322</v>
      </c>
      <c r="R998" s="25">
        <f t="array" aca="1" ref="R998" ca="1">INDEX('Lorri 401b'!L:L,MATCH('Retirement Calculator'!A998,'Lorri 401b'!N:N,0),0)</f>
        <v>17250237.933456931</v>
      </c>
      <c r="S998" s="25">
        <f t="shared" ca="1" si="787"/>
        <v>42433140.619927257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6404.7404596389215</v>
      </c>
      <c r="K999" s="25">
        <f t="shared" si="784"/>
        <v>16520.094745597391</v>
      </c>
      <c r="L999" s="25"/>
      <c r="N999" s="25">
        <f>'Combined Retirement'!$C$18/12</f>
        <v>33932.660666666663</v>
      </c>
      <c r="O999" s="25">
        <f t="shared" si="785"/>
        <v>11007.82546143035</v>
      </c>
      <c r="P999" s="25">
        <f t="shared" si="786"/>
        <v>22924.835205236312</v>
      </c>
      <c r="Q999" s="25">
        <f t="array" aca="1" ref="Q999" ca="1">INDEX('Isaac 401k'!L:L,MATCH('Retirement Calculator'!A999,'Isaac 401k'!N:N,0),0)</f>
        <v>25281400.020785727</v>
      </c>
      <c r="R999" s="25">
        <f t="array" aca="1" ref="R999" ca="1">INDEX('Lorri 401b'!L:L,MATCH('Retirement Calculator'!A999,'Lorri 401b'!N:N,0),0)</f>
        <v>17305524.996372629</v>
      </c>
      <c r="S999" s="25">
        <f t="shared" ca="1" si="787"/>
        <v>42586925.017158359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6404.7404596389215</v>
      </c>
      <c r="K1000" s="25">
        <f t="shared" si="784"/>
        <v>16520.094745597391</v>
      </c>
      <c r="L1000" s="25"/>
      <c r="N1000" s="25">
        <f>'Combined Retirement'!$C$18/12</f>
        <v>33932.660666666663</v>
      </c>
      <c r="O1000" s="25">
        <f t="shared" si="785"/>
        <v>11007.82546143035</v>
      </c>
      <c r="P1000" s="25">
        <f t="shared" si="786"/>
        <v>22924.835205236312</v>
      </c>
      <c r="Q1000" s="25">
        <f t="array" aca="1" ref="Q1000" ca="1">INDEX('Isaac 401k'!L:L,MATCH('Retirement Calculator'!A1000,'Isaac 401k'!N:N,0),0)</f>
        <v>25380307.760660779</v>
      </c>
      <c r="R1000" s="25">
        <f t="array" aca="1" ref="R1000" ca="1">INDEX('Lorri 401b'!L:L,MATCH('Retirement Calculator'!A1000,'Lorri 401b'!N:N,0),0)</f>
        <v>17361042.422050476</v>
      </c>
      <c r="S1000" s="25">
        <f t="shared" ca="1" si="787"/>
        <v>42741350.182711259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6404.7404596389215</v>
      </c>
      <c r="K1001" s="25">
        <f t="shared" si="784"/>
        <v>16520.094745597391</v>
      </c>
      <c r="L1001" s="25"/>
      <c r="N1001" s="25">
        <f>'Combined Retirement'!$C$18/12</f>
        <v>33932.660666666663</v>
      </c>
      <c r="O1001" s="25">
        <f t="shared" si="785"/>
        <v>11007.82546143035</v>
      </c>
      <c r="P1001" s="25">
        <f t="shared" si="786"/>
        <v>22924.835205236312</v>
      </c>
      <c r="Q1001" s="25">
        <f t="array" aca="1" ref="Q1001" ca="1">INDEX('Isaac 401k'!L:L,MATCH('Retirement Calculator'!A1001,'Isaac 401k'!N:N,0),0)</f>
        <v>25479627.616118643</v>
      </c>
      <c r="R1001" s="25">
        <f t="array" aca="1" ref="R1001" ca="1">INDEX('Lorri 401b'!L:L,MATCH('Retirement Calculator'!A1001,'Lorri 401b'!N:N,0),0)</f>
        <v>17416791.170335315</v>
      </c>
      <c r="S1001" s="25">
        <f t="shared" ca="1" si="787"/>
        <v>42896418.786453962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6404.7404596389215</v>
      </c>
      <c r="K1002" s="25">
        <f t="shared" si="784"/>
        <v>16520.094745597391</v>
      </c>
      <c r="L1002" s="25"/>
      <c r="N1002" s="25">
        <f>'Combined Retirement'!$C$18/12</f>
        <v>33932.660666666663</v>
      </c>
      <c r="O1002" s="25">
        <f t="shared" si="785"/>
        <v>11007.82546143035</v>
      </c>
      <c r="P1002" s="25">
        <f t="shared" si="786"/>
        <v>22924.835205236312</v>
      </c>
      <c r="Q1002" s="25">
        <f t="array" aca="1" ref="Q1002" ca="1">INDEX('Isaac 401k'!L:L,MATCH('Retirement Calculator'!A1002,'Isaac 401k'!N:N,0),0)</f>
        <v>25579361.304307584</v>
      </c>
      <c r="R1002" s="25">
        <f t="array" aca="1" ref="R1002" ca="1">INDEX('Lorri 401b'!L:L,MATCH('Retirement Calculator'!A1002,'Lorri 401b'!N:N,0),0)</f>
        <v>17472772.205071341</v>
      </c>
      <c r="S1002" s="25">
        <f t="shared" ca="1" si="787"/>
        <v>43052133.509378925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6404.7404596389215</v>
      </c>
      <c r="K1003" s="25">
        <f t="shared" si="784"/>
        <v>16520.094745597391</v>
      </c>
      <c r="L1003" s="25"/>
      <c r="N1003" s="25">
        <f>'Combined Retirement'!$C$18/12</f>
        <v>33932.660666666663</v>
      </c>
      <c r="O1003" s="25">
        <f t="shared" si="785"/>
        <v>11007.82546143035</v>
      </c>
      <c r="P1003" s="25">
        <f t="shared" si="786"/>
        <v>22924.835205236312</v>
      </c>
      <c r="Q1003" s="25">
        <f t="array" aca="1" ref="Q1003" ca="1">INDEX('Isaac 401k'!L:L,MATCH('Retirement Calculator'!A1003,'Isaac 401k'!N:N,0),0)</f>
        <v>25679510.549530644</v>
      </c>
      <c r="R1003" s="25">
        <f t="array" aca="1" ref="R1003" ca="1">INDEX('Lorri 401b'!L:L,MATCH('Retirement Calculator'!A1003,'Lorri 401b'!N:N,0),0)</f>
        <v>17528986.494118765</v>
      </c>
      <c r="S1003" s="25">
        <f t="shared" ca="1" si="787"/>
        <v>43208497.043649405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6404.7404596389215</v>
      </c>
      <c r="K1004" s="25">
        <f t="shared" si="784"/>
        <v>16520.094745597391</v>
      </c>
      <c r="L1004" s="25"/>
      <c r="N1004" s="25">
        <f>'Combined Retirement'!$C$18/12</f>
        <v>33932.660666666663</v>
      </c>
      <c r="O1004" s="25">
        <f t="shared" si="785"/>
        <v>11007.82546143035</v>
      </c>
      <c r="P1004" s="25">
        <f t="shared" si="786"/>
        <v>22924.835205236312</v>
      </c>
      <c r="Q1004" s="25">
        <f t="array" aca="1" ref="Q1004" ca="1">INDEX('Isaac 401k'!L:L,MATCH('Retirement Calculator'!A1004,'Isaac 401k'!N:N,0),0)</f>
        <v>25780077.083275467</v>
      </c>
      <c r="R1004" s="25">
        <f t="array" aca="1" ref="R1004" ca="1">INDEX('Lorri 401b'!L:L,MATCH('Retirement Calculator'!A1004,'Lorri 401b'!N:N,0),0)</f>
        <v>17585435.009370554</v>
      </c>
      <c r="S1004" s="25">
        <f t="shared" ca="1" si="787"/>
        <v>43365512.092646018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6404.7404596389215</v>
      </c>
      <c r="K1005" s="25">
        <f t="shared" si="784"/>
        <v>16520.094745597391</v>
      </c>
      <c r="L1005" s="25"/>
      <c r="N1005" s="25">
        <f>'Combined Retirement'!$C$18/12</f>
        <v>33932.660666666663</v>
      </c>
      <c r="O1005" s="25">
        <f t="shared" si="785"/>
        <v>11007.82546143035</v>
      </c>
      <c r="P1005" s="25">
        <f t="shared" si="786"/>
        <v>22924.835205236312</v>
      </c>
      <c r="Q1005" s="25">
        <f t="array" aca="1" ref="Q1005" ca="1">INDEX('Isaac 401k'!L:L,MATCH('Retirement Calculator'!A1005,'Isaac 401k'!N:N,0),0)</f>
        <v>25881062.644244228</v>
      </c>
      <c r="R1005" s="25">
        <f t="array" aca="1" ref="R1005" ca="1">INDEX('Lorri 401b'!L:L,MATCH('Retirement Calculator'!A1005,'Lorri 401b'!N:N,0),0)</f>
        <v>17642118.726769228</v>
      </c>
      <c r="S1005" s="25">
        <f t="shared" ca="1" si="787"/>
        <v>43523181.371013455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6404.7404596389215</v>
      </c>
      <c r="K1006" s="25">
        <f t="shared" si="784"/>
        <v>16520.094745597391</v>
      </c>
      <c r="L1006" s="25"/>
      <c r="N1006" s="25">
        <f>'Combined Retirement'!$C$18/12</f>
        <v>33932.660666666663</v>
      </c>
      <c r="O1006" s="25">
        <f t="shared" si="785"/>
        <v>11007.82546143035</v>
      </c>
      <c r="P1006" s="25">
        <f t="shared" si="786"/>
        <v>22924.835205236312</v>
      </c>
      <c r="Q1006" s="25">
        <f t="array" aca="1" ref="Q1006" ca="1">INDEX('Isaac 401k'!L:L,MATCH('Retirement Calculator'!A1006,'Isaac 401k'!N:N,0),0)</f>
        <v>25982468.97838369</v>
      </c>
      <c r="R1006" s="25">
        <f t="array" aca="1" ref="R1006" ca="1">INDEX('Lorri 401b'!L:L,MATCH('Retirement Calculator'!A1006,'Lorri 401b'!N:N,0),0)</f>
        <v>17699038.626323726</v>
      </c>
      <c r="S1006" s="25">
        <f t="shared" ca="1" si="787"/>
        <v>43681507.60470742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6404.7404596389215</v>
      </c>
      <c r="K1007" s="25">
        <f t="shared" si="784"/>
        <v>16520.094745597391</v>
      </c>
      <c r="L1007" s="25"/>
      <c r="N1007" s="25">
        <f>'Combined Retirement'!$C$18/12</f>
        <v>33932.660666666663</v>
      </c>
      <c r="O1007" s="25">
        <f t="shared" si="785"/>
        <v>11007.82546143035</v>
      </c>
      <c r="P1007" s="25">
        <f t="shared" si="786"/>
        <v>22924.835205236312</v>
      </c>
      <c r="Q1007" s="25">
        <f t="array" aca="1" ref="Q1007" ca="1">INDEX('Isaac 401k'!L:L,MATCH('Retirement Calculator'!A1007,'Isaac 401k'!N:N,0),0)</f>
        <v>26084297.8389154</v>
      </c>
      <c r="R1007" s="25">
        <f t="array" aca="1" ref="R1007" ca="1">INDEX('Lorri 401b'!L:L,MATCH('Retirement Calculator'!A1007,'Lorri 401b'!N:N,0),0)</f>
        <v>17756195.692126371</v>
      </c>
      <c r="S1007" s="25">
        <f t="shared" ca="1" si="787"/>
        <v>43840493.531041771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6404.7404596389215</v>
      </c>
      <c r="K1008" s="25">
        <f t="shared" si="784"/>
        <v>16520.094745597391</v>
      </c>
      <c r="L1008" s="25"/>
      <c r="N1008" s="25">
        <f>'Combined Retirement'!$C$18/12</f>
        <v>33932.660666666663</v>
      </c>
      <c r="O1008" s="25">
        <f t="shared" si="785"/>
        <v>11007.82546143035</v>
      </c>
      <c r="P1008" s="25">
        <f t="shared" si="786"/>
        <v>22924.835205236312</v>
      </c>
      <c r="Q1008" s="25">
        <f t="array" aca="1" ref="Q1008" ca="1">INDEX('Isaac 401k'!L:L,MATCH('Retirement Calculator'!A1008,'Isaac 401k'!N:N,0),0)</f>
        <v>26186550.986365993</v>
      </c>
      <c r="R1008" s="25">
        <f t="array" aca="1" ref="R1008" ca="1">INDEX('Lorri 401b'!L:L,MATCH('Retirement Calculator'!A1008,'Lorri 401b'!N:N,0),0)</f>
        <v>17813590.912369858</v>
      </c>
      <c r="S1008" s="25">
        <f t="shared" ca="1" si="787"/>
        <v>44000141.898735851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6404.7404596389215</v>
      </c>
      <c r="K1009" s="25">
        <f t="shared" si="784"/>
        <v>16520.094745597391</v>
      </c>
      <c r="L1009" s="25"/>
      <c r="N1009" s="25">
        <f>'Combined Retirement'!$C$18/12</f>
        <v>33932.660666666663</v>
      </c>
      <c r="O1009" s="25">
        <f t="shared" si="785"/>
        <v>11007.82546143035</v>
      </c>
      <c r="P1009" s="25">
        <f t="shared" si="786"/>
        <v>22924.835205236312</v>
      </c>
      <c r="Q1009" s="25">
        <f t="array" aca="1" ref="Q1009" ca="1">INDEX('Isaac 401k'!L:L,MATCH('Retirement Calculator'!A1009,'Isaac 401k'!N:N,0),0)</f>
        <v>26289230.188597631</v>
      </c>
      <c r="R1009" s="25">
        <f t="array" aca="1" ref="R1009" ca="1">INDEX('Lorri 401b'!L:L,MATCH('Retirement Calculator'!A1009,'Lorri 401b'!N:N,0),0)</f>
        <v>17871225.279364362</v>
      </c>
      <c r="S1009" s="25">
        <f t="shared" ca="1" si="787"/>
        <v>44160455.467961997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6404.7404596389215</v>
      </c>
      <c r="K1010" s="25">
        <f t="shared" si="784"/>
        <v>16520.094745597391</v>
      </c>
      <c r="L1010" s="25"/>
      <c r="N1010" s="25">
        <f>'Combined Retirement'!$C$18/12</f>
        <v>33932.660666666663</v>
      </c>
      <c r="O1010" s="25">
        <f t="shared" si="785"/>
        <v>11007.82546143035</v>
      </c>
      <c r="P1010" s="25">
        <f t="shared" si="786"/>
        <v>22924.835205236312</v>
      </c>
      <c r="Q1010" s="25">
        <f t="array" aca="1" ref="Q1010" ca="1">INDEX('Isaac 401k'!L:L,MATCH('Retirement Calculator'!A1010,'Isaac 401k'!N:N,0),0)</f>
        <v>26392337.220838565</v>
      </c>
      <c r="R1010" s="25">
        <f t="array" aca="1" ref="R1010" ca="1">INDEX('Lorri 401b'!L:L,MATCH('Retirement Calculator'!A1010,'Lorri 401b'!N:N,0),0)</f>
        <v>17929099.789554674</v>
      </c>
      <c r="S1010" s="25">
        <f t="shared" ca="1" si="787"/>
        <v>44321437.01039324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6404.7404596389215</v>
      </c>
      <c r="K1011" s="25">
        <f t="shared" si="784"/>
        <v>16520.094745597391</v>
      </c>
      <c r="L1011" s="25"/>
      <c r="N1011" s="25">
        <f>'Combined Retirement'!$C$18/12</f>
        <v>33932.660666666663</v>
      </c>
      <c r="O1011" s="25">
        <f t="shared" si="785"/>
        <v>11007.82546143035</v>
      </c>
      <c r="P1011" s="25">
        <f t="shared" si="786"/>
        <v>22924.835205236312</v>
      </c>
      <c r="Q1011" s="25">
        <f t="array" aca="1" ref="Q1011" ca="1">INDEX('Isaac 401k'!L:L,MATCH('Retirement Calculator'!A1011,'Isaac 401k'!N:N,0),0)</f>
        <v>26495873.865713838</v>
      </c>
      <c r="R1011" s="25">
        <f t="array" aca="1" ref="R1011" ca="1">INDEX('Lorri 401b'!L:L,MATCH('Retirement Calculator'!A1011,'Lorri 401b'!N:N,0),0)</f>
        <v>17987215.443537448</v>
      </c>
      <c r="S1011" s="25">
        <f t="shared" ca="1" si="787"/>
        <v>44483089.309251286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6404.7404596389215</v>
      </c>
      <c r="K1012" s="25">
        <f t="shared" si="784"/>
        <v>16520.094745597391</v>
      </c>
      <c r="L1012" s="25"/>
      <c r="N1012" s="25">
        <f>'Combined Retirement'!$C$18/12</f>
        <v>33932.660666666663</v>
      </c>
      <c r="O1012" s="25">
        <f t="shared" si="785"/>
        <v>11007.82546143035</v>
      </c>
      <c r="P1012" s="25">
        <f t="shared" si="786"/>
        <v>22924.835205236312</v>
      </c>
      <c r="Q1012" s="25">
        <f t="array" aca="1" ref="Q1012" ca="1">INDEX('Isaac 401k'!L:L,MATCH('Retirement Calculator'!A1012,'Isaac 401k'!N:N,0),0)</f>
        <v>26599841.913276091</v>
      </c>
      <c r="R1012" s="25">
        <f t="array" aca="1" ref="R1012" ca="1">INDEX('Lorri 401b'!L:L,MATCH('Retirement Calculator'!A1012,'Lorri 401b'!N:N,0),0)</f>
        <v>18045573.24607848</v>
      </c>
      <c r="S1012" s="25">
        <f t="shared" ca="1" si="787"/>
        <v>44645415.159354568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6404.7404596389215</v>
      </c>
      <c r="K1013" s="25">
        <f t="shared" si="784"/>
        <v>16520.094745597391</v>
      </c>
      <c r="L1013" s="25"/>
      <c r="N1013" s="25">
        <f>'Combined Retirement'!$C$18/12</f>
        <v>33932.660666666663</v>
      </c>
      <c r="O1013" s="25">
        <f t="shared" si="785"/>
        <v>11007.82546143035</v>
      </c>
      <c r="P1013" s="25">
        <f t="shared" si="786"/>
        <v>22924.835205236312</v>
      </c>
      <c r="Q1013" s="25">
        <f t="array" aca="1" ref="Q1013" ca="1">INDEX('Isaac 401k'!L:L,MATCH('Retirement Calculator'!A1013,'Isaac 401k'!N:N,0),0)</f>
        <v>26704243.161036521</v>
      </c>
      <c r="R1013" s="25">
        <f t="array" aca="1" ref="R1013" ca="1">INDEX('Lorri 401b'!L:L,MATCH('Retirement Calculator'!A1013,'Lorri 401b'!N:N,0),0)</f>
        <v>18104174.206130102</v>
      </c>
      <c r="S1013" s="25">
        <f t="shared" ca="1" si="787"/>
        <v>44808417.367166623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6404.7404596389215</v>
      </c>
      <c r="K1014" s="25">
        <f t="shared" si="784"/>
        <v>16520.094745597391</v>
      </c>
      <c r="L1014" s="25"/>
      <c r="N1014" s="25">
        <f>'Combined Retirement'!$C$18/12</f>
        <v>33932.660666666663</v>
      </c>
      <c r="O1014" s="25">
        <f t="shared" si="785"/>
        <v>11007.82546143035</v>
      </c>
      <c r="P1014" s="25">
        <f t="shared" si="786"/>
        <v>22924.835205236312</v>
      </c>
      <c r="Q1014" s="25">
        <f t="array" aca="1" ref="Q1014" ca="1">INDEX('Isaac 401k'!L:L,MATCH('Retirement Calculator'!A1014,'Isaac 401k'!N:N,0),0)</f>
        <v>26809079.413995951</v>
      </c>
      <c r="R1014" s="25">
        <f t="array" aca="1" ref="R1014" ca="1">INDEX('Lorri 401b'!L:L,MATCH('Retirement Calculator'!A1014,'Lorri 401b'!N:N,0),0)</f>
        <v>18163019.336848605</v>
      </c>
      <c r="S1014" s="25">
        <f t="shared" ca="1" si="787"/>
        <v>44972098.750844553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6404.7404596389215</v>
      </c>
      <c r="K1015" s="25">
        <f t="shared" si="784"/>
        <v>16520.094745597391</v>
      </c>
      <c r="L1015" s="25"/>
      <c r="N1015" s="25">
        <f>'Combined Retirement'!$C$18/12</f>
        <v>33932.660666666663</v>
      </c>
      <c r="O1015" s="25">
        <f t="shared" si="785"/>
        <v>11007.82546143035</v>
      </c>
      <c r="P1015" s="25">
        <f t="shared" si="786"/>
        <v>22924.835205236312</v>
      </c>
      <c r="Q1015" s="25">
        <f t="array" aca="1" ref="Q1015" ca="1">INDEX('Isaac 401k'!L:L,MATCH('Retirement Calculator'!A1015,'Isaac 401k'!N:N,0),0)</f>
        <v>26914352.484676048</v>
      </c>
      <c r="R1015" s="25">
        <f t="array" aca="1" ref="R1015" ca="1">INDEX('Lorri 401b'!L:L,MATCH('Retirement Calculator'!A1015,'Lorri 401b'!N:N,0),0)</f>
        <v>18222109.655611768</v>
      </c>
      <c r="S1015" s="25">
        <f t="shared" ca="1" si="787"/>
        <v>45136462.140287817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6404.7404596389215</v>
      </c>
      <c r="K1016" s="25">
        <f t="shared" si="784"/>
        <v>16520.094745597391</v>
      </c>
      <c r="L1016" s="25"/>
      <c r="N1016" s="25">
        <f>'Combined Retirement'!$C$18/12</f>
        <v>33932.660666666663</v>
      </c>
      <c r="O1016" s="25">
        <f t="shared" si="785"/>
        <v>11007.82546143035</v>
      </c>
      <c r="P1016" s="25">
        <f t="shared" si="786"/>
        <v>22924.835205236312</v>
      </c>
      <c r="Q1016" s="25">
        <f t="array" aca="1" ref="Q1016" ca="1">INDEX('Isaac 401k'!L:L,MATCH('Retirement Calculator'!A1016,'Isaac 401k'!N:N,0),0)</f>
        <v>27020064.193150643</v>
      </c>
      <c r="R1016" s="25">
        <f t="array" aca="1" ref="R1016" ca="1">INDEX('Lorri 401b'!L:L,MATCH('Retirement Calculator'!A1016,'Lorri 401b'!N:N,0),0)</f>
        <v>18281446.184036445</v>
      </c>
      <c r="S1016" s="25">
        <f t="shared" ca="1" si="787"/>
        <v>45301510.377187088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6404.7404596389215</v>
      </c>
      <c r="K1017" s="25">
        <f t="shared" si="784"/>
        <v>16520.094745597391</v>
      </c>
      <c r="L1017" s="25"/>
      <c r="N1017" s="25">
        <f>'Combined Retirement'!$C$18/12</f>
        <v>33932.660666666663</v>
      </c>
      <c r="O1017" s="25">
        <f t="shared" si="785"/>
        <v>11007.82546143035</v>
      </c>
      <c r="P1017" s="25">
        <f t="shared" si="786"/>
        <v>22924.835205236312</v>
      </c>
      <c r="Q1017" s="25">
        <f t="array" aca="1" ref="Q1017" ca="1">INDEX('Isaac 401k'!L:L,MATCH('Retirement Calculator'!A1017,'Isaac 401k'!N:N,0),0)</f>
        <v>27126216.367077217</v>
      </c>
      <c r="R1017" s="25">
        <f t="array" aca="1" ref="R1017" ca="1">INDEX('Lorri 401b'!L:L,MATCH('Retirement Calculator'!A1017,'Lorri 401b'!N:N,0),0)</f>
        <v>18341029.947996225</v>
      </c>
      <c r="S1017" s="25">
        <f t="shared" ca="1" si="787"/>
        <v>45467246.315073445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6404.7404596389215</v>
      </c>
      <c r="K1018" s="25">
        <f t="shared" si="784"/>
        <v>16520.094745597391</v>
      </c>
      <c r="L1018" s="25"/>
      <c r="N1018" s="25">
        <f>'Combined Retirement'!$C$18/12</f>
        <v>33932.660666666663</v>
      </c>
      <c r="O1018" s="25">
        <f t="shared" si="785"/>
        <v>11007.82546143035</v>
      </c>
      <c r="P1018" s="25">
        <f t="shared" si="786"/>
        <v>22924.835205236312</v>
      </c>
      <c r="Q1018" s="25">
        <f t="array" aca="1" ref="Q1018" ca="1">INDEX('Isaac 401k'!L:L,MATCH('Retirement Calculator'!A1018,'Isaac 401k'!N:N,0),0)</f>
        <v>27232810.841728482</v>
      </c>
      <c r="R1018" s="25">
        <f t="array" aca="1" ref="R1018" ca="1">INDEX('Lorri 401b'!L:L,MATCH('Retirement Calculator'!A1018,'Lorri 401b'!N:N,0),0)</f>
        <v>18400861.977639172</v>
      </c>
      <c r="S1018" s="25">
        <f t="shared" ca="1" si="787"/>
        <v>45633672.819367655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6404.7404596389215</v>
      </c>
      <c r="K1019" s="25">
        <f t="shared" si="784"/>
        <v>16520.094745597391</v>
      </c>
      <c r="L1019" s="25"/>
      <c r="N1019" s="25">
        <f>'Combined Retirement'!$C$18/12</f>
        <v>33932.660666666663</v>
      </c>
      <c r="O1019" s="25">
        <f t="shared" si="785"/>
        <v>11007.82546143035</v>
      </c>
      <c r="P1019" s="25">
        <f t="shared" si="786"/>
        <v>22924.835205236312</v>
      </c>
      <c r="Q1019" s="25">
        <f t="array" aca="1" ref="Q1019" ca="1">INDEX('Isaac 401k'!L:L,MATCH('Retirement Calculator'!A1019,'Isaac 401k'!N:N,0),0)</f>
        <v>27339849.46002413</v>
      </c>
      <c r="R1019" s="25">
        <f t="array" aca="1" ref="R1019" ca="1">INDEX('Lorri 401b'!L:L,MATCH('Retirement Calculator'!A1019,'Lorri 401b'!N:N,0),0)</f>
        <v>18460943.307405628</v>
      </c>
      <c r="S1019" s="25">
        <f t="shared" ca="1" si="787"/>
        <v>45800792.767429754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6404.7404596389215</v>
      </c>
      <c r="K1020" s="25">
        <f t="shared" si="784"/>
        <v>16520.094745597391</v>
      </c>
      <c r="L1020" s="25"/>
      <c r="N1020" s="25">
        <f>'Combined Retirement'!$C$18/12</f>
        <v>33932.660666666663</v>
      </c>
      <c r="O1020" s="25">
        <f t="shared" si="785"/>
        <v>11007.82546143035</v>
      </c>
      <c r="P1020" s="25">
        <f t="shared" si="786"/>
        <v>22924.835205236312</v>
      </c>
      <c r="Q1020" s="25">
        <f t="array" aca="1" ref="Q1020" ca="1">INDEX('Isaac 401k'!L:L,MATCH('Retirement Calculator'!A1020,'Isaac 401k'!N:N,0),0)</f>
        <v>27447334.072562676</v>
      </c>
      <c r="R1020" s="25">
        <f t="array" aca="1" ref="R1020" ca="1">INDEX('Lorri 401b'!L:L,MATCH('Retirement Calculator'!A1020,'Lorri 401b'!N:N,0),0)</f>
        <v>18521274.976046111</v>
      </c>
      <c r="S1020" s="25">
        <f t="shared" ca="1" si="787"/>
        <v>45968609.048608787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6404.7404596389215</v>
      </c>
      <c r="K1021" s="25">
        <f t="shared" si="784"/>
        <v>16520.094745597391</v>
      </c>
      <c r="L1021" s="25"/>
      <c r="N1021" s="25">
        <f>'Combined Retirement'!$C$18/12</f>
        <v>33932.660666666663</v>
      </c>
      <c r="O1021" s="25">
        <f t="shared" si="785"/>
        <v>11007.82546143035</v>
      </c>
      <c r="P1021" s="25">
        <f t="shared" si="786"/>
        <v>22924.835205236312</v>
      </c>
      <c r="Q1021" s="25">
        <f t="array" aca="1" ref="Q1021" ca="1">INDEX('Isaac 401k'!L:L,MATCH('Retirement Calculator'!A1021,'Isaac 401k'!N:N,0),0)</f>
        <v>27555266.537653465</v>
      </c>
      <c r="R1021" s="25">
        <f t="array" aca="1" ref="R1021" ca="1">INDEX('Lorri 401b'!L:L,MATCH('Retirement Calculator'!A1021,'Lorri 401b'!N:N,0),0)</f>
        <v>18581858.026639264</v>
      </c>
      <c r="S1021" s="25">
        <f t="shared" ca="1" si="787"/>
        <v>46137124.564292729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6404.7404596389215</v>
      </c>
      <c r="K1022" s="25">
        <f t="shared" si="784"/>
        <v>16520.094745597391</v>
      </c>
      <c r="L1022" s="25"/>
      <c r="N1022" s="25">
        <f>'Combined Retirement'!$C$18/12</f>
        <v>33932.660666666663</v>
      </c>
      <c r="O1022" s="25">
        <f t="shared" si="785"/>
        <v>11007.82546143035</v>
      </c>
      <c r="P1022" s="25">
        <f t="shared" si="786"/>
        <v>22924.835205236312</v>
      </c>
      <c r="Q1022" s="25">
        <f t="array" aca="1" ref="Q1022" ca="1">INDEX('Isaac 401k'!L:L,MATCH('Retirement Calculator'!A1022,'Isaac 401k'!N:N,0),0)</f>
        <v>27663648.7213488</v>
      </c>
      <c r="R1022" s="25">
        <f t="array" aca="1" ref="R1022" ca="1">INDEX('Lorri 401b'!L:L,MATCH('Retirement Calculator'!A1022,'Lorri 401b'!N:N,0),0)</f>
        <v>18642693.506609891</v>
      </c>
      <c r="S1022" s="25">
        <f t="shared" ca="1" si="787"/>
        <v>46306342.227958694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6404.7404596389215</v>
      </c>
      <c r="K1023" s="25">
        <f t="shared" si="784"/>
        <v>16520.094745597391</v>
      </c>
      <c r="L1023" s="25"/>
      <c r="N1023" s="25">
        <f>'Combined Retirement'!$C$18/12</f>
        <v>33932.660666666663</v>
      </c>
      <c r="O1023" s="25">
        <f t="shared" si="785"/>
        <v>11007.82546143035</v>
      </c>
      <c r="P1023" s="25">
        <f t="shared" si="786"/>
        <v>22924.835205236312</v>
      </c>
      <c r="Q1023" s="25">
        <f t="array" aca="1" ref="Q1023" ca="1">INDEX('Isaac 401k'!L:L,MATCH('Retirement Calculator'!A1023,'Isaac 401k'!N:N,0),0)</f>
        <v>27772482.497476198</v>
      </c>
      <c r="R1023" s="25">
        <f t="array" aca="1" ref="R1023" ca="1">INDEX('Lorri 401b'!L:L,MATCH('Retirement Calculator'!A1023,'Lorri 401b'!N:N,0),0)</f>
        <v>18703782.467747059</v>
      </c>
      <c r="S1023" s="25">
        <f t="shared" ca="1" si="787"/>
        <v>46476264.965223253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6404.7404596389215</v>
      </c>
      <c r="K1024" s="25">
        <f t="shared" si="784"/>
        <v>16520.094745597391</v>
      </c>
      <c r="L1024" s="25"/>
      <c r="N1024" s="25">
        <f>'Combined Retirement'!$C$18/12</f>
        <v>33932.660666666663</v>
      </c>
      <c r="O1024" s="25">
        <f t="shared" si="785"/>
        <v>11007.82546143035</v>
      </c>
      <c r="P1024" s="25">
        <f t="shared" si="786"/>
        <v>22924.835205236312</v>
      </c>
      <c r="Q1024" s="25">
        <f t="array" aca="1" ref="Q1024" ca="1">INDEX('Isaac 401k'!L:L,MATCH('Retirement Calculator'!A1024,'Isaac 401k'!N:N,0),0)</f>
        <v>27881769.747670792</v>
      </c>
      <c r="R1024" s="25">
        <f t="array" aca="1" ref="R1024" ca="1">INDEX('Lorri 401b'!L:L,MATCH('Retirement Calculator'!A1024,'Lorri 401b'!N:N,0),0)</f>
        <v>18765125.966222301</v>
      </c>
      <c r="S1024" s="25">
        <f t="shared" ca="1" si="787"/>
        <v>46646895.713893093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6404.7404596389215</v>
      </c>
      <c r="K1025" s="25">
        <f t="shared" si="784"/>
        <v>16520.094745597391</v>
      </c>
      <c r="L1025" s="25"/>
      <c r="N1025" s="25">
        <f>'Combined Retirement'!$C$18/12</f>
        <v>33932.660666666663</v>
      </c>
      <c r="O1025" s="25">
        <f t="shared" si="785"/>
        <v>11007.82546143035</v>
      </c>
      <c r="P1025" s="25">
        <f t="shared" si="786"/>
        <v>22924.835205236312</v>
      </c>
      <c r="Q1025" s="25">
        <f t="array" aca="1" ref="Q1025" ca="1">INDEX('Isaac 401k'!L:L,MATCH('Retirement Calculator'!A1025,'Isaac 401k'!N:N,0),0)</f>
        <v>27991512.361407865</v>
      </c>
      <c r="R1025" s="25">
        <f t="array" aca="1" ref="R1025" ca="1">INDEX('Lorri 401b'!L:L,MATCH('Retirement Calculator'!A1025,'Lorri 401b'!N:N,0),0)</f>
        <v>18826725.062607855</v>
      </c>
      <c r="S1025" s="25">
        <f t="shared" ca="1" si="787"/>
        <v>46818237.424015716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6404.7404596389215</v>
      </c>
      <c r="K1026" s="25">
        <f t="shared" si="784"/>
        <v>16520.094745597391</v>
      </c>
      <c r="L1026" s="25"/>
      <c r="N1026" s="25">
        <f>'Combined Retirement'!$C$18/12</f>
        <v>33932.660666666663</v>
      </c>
      <c r="O1026" s="25">
        <f t="shared" si="785"/>
        <v>11007.82546143035</v>
      </c>
      <c r="P1026" s="25">
        <f t="shared" si="786"/>
        <v>22924.835205236312</v>
      </c>
      <c r="Q1026" s="25">
        <f t="array" aca="1" ref="Q1026" ca="1">INDEX('Isaac 401k'!L:L,MATCH('Retirement Calculator'!A1026,'Isaac 401k'!N:N,0),0)</f>
        <v>28101712.236035511</v>
      </c>
      <c r="R1026" s="25">
        <f t="array" aca="1" ref="R1026" ca="1">INDEX('Lorri 401b'!L:L,MATCH('Retirement Calculator'!A1026,'Lorri 401b'!N:N,0),0)</f>
        <v>18888580.821895014</v>
      </c>
      <c r="S1026" s="25">
        <f t="shared" ca="1" si="787"/>
        <v>46990293.057930529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6404.7404596389215</v>
      </c>
      <c r="K1027" s="25">
        <f t="shared" si="784"/>
        <v>16520.094745597391</v>
      </c>
      <c r="L1027" s="25"/>
      <c r="N1027" s="25">
        <f>'Combined Retirement'!$C$18/12</f>
        <v>33932.660666666663</v>
      </c>
      <c r="O1027" s="25">
        <f t="shared" si="785"/>
        <v>11007.82546143035</v>
      </c>
      <c r="P1027" s="25">
        <f t="shared" si="786"/>
        <v>22924.835205236312</v>
      </c>
      <c r="Q1027" s="25">
        <f t="array" aca="1" ref="Q1027" ca="1">INDEX('Isaac 401k'!L:L,MATCH('Retirement Calculator'!A1027,'Isaac 401k'!N:N,0),0)</f>
        <v>28212371.276807439</v>
      </c>
      <c r="R1027" s="25">
        <f t="array" aca="1" ref="R1027" ca="1">INDEX('Lorri 401b'!L:L,MATCH('Retirement Calculator'!A1027,'Lorri 401b'!N:N,0),0)</f>
        <v>18950694.313512538</v>
      </c>
      <c r="S1027" s="25">
        <f t="shared" ca="1" si="787"/>
        <v>47163065.590319976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6404.7404596389215</v>
      </c>
      <c r="K1028" s="25">
        <f t="shared" si="784"/>
        <v>16520.094745597391</v>
      </c>
      <c r="L1028" s="25"/>
      <c r="N1028" s="25">
        <f>'Combined Retirement'!$C$18/12</f>
        <v>33932.660666666663</v>
      </c>
      <c r="O1028" s="25">
        <f t="shared" si="785"/>
        <v>11007.82546143035</v>
      </c>
      <c r="P1028" s="25">
        <f t="shared" si="786"/>
        <v>22924.835205236312</v>
      </c>
      <c r="Q1028" s="25">
        <f t="array" aca="1" ref="Q1028" ca="1">INDEX('Isaac 401k'!L:L,MATCH('Retirement Calculator'!A1028,'Isaac 401k'!N:N,0),0)</f>
        <v>28323491.396915916</v>
      </c>
      <c r="R1028" s="25">
        <f t="array" aca="1" ref="R1028" ca="1">INDEX('Lorri 401b'!L:L,MATCH('Retirement Calculator'!A1028,'Lorri 401b'!N:N,0),0)</f>
        <v>19013066.611345135</v>
      </c>
      <c r="S1028" s="25">
        <f t="shared" ca="1" si="787"/>
        <v>47336558.008261055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6404.7404596389215</v>
      </c>
      <c r="K1029" s="25">
        <f t="shared" si="784"/>
        <v>16520.094745597391</v>
      </c>
      <c r="L1029" s="25"/>
      <c r="N1029" s="25">
        <f>'Combined Retirement'!$C$18/12</f>
        <v>33932.660666666663</v>
      </c>
      <c r="O1029" s="25">
        <f t="shared" si="785"/>
        <v>11007.82546143035</v>
      </c>
      <c r="P1029" s="25">
        <f t="shared" si="786"/>
        <v>22924.835205236312</v>
      </c>
      <c r="Q1029" s="25">
        <f t="array" aca="1" ref="Q1029" ca="1">INDEX('Isaac 401k'!L:L,MATCH('Retirement Calculator'!A1029,'Isaac 401k'!N:N,0),0)</f>
        <v>28435074.517524846</v>
      </c>
      <c r="R1029" s="25">
        <f t="array" aca="1" ref="R1029" ca="1">INDEX('Lorri 401b'!L:L,MATCH('Retirement Calculator'!A1029,'Lorri 401b'!N:N,0),0)</f>
        <v>19075698.793752033</v>
      </c>
      <c r="S1029" s="25">
        <f t="shared" ca="1" si="787"/>
        <v>47510773.311276883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6404.7404596389215</v>
      </c>
      <c r="K1030" s="25">
        <f t="shared" si="784"/>
        <v>16520.094745597391</v>
      </c>
      <c r="L1030" s="25"/>
      <c r="N1030" s="25">
        <f>'Combined Retirement'!$C$18/12</f>
        <v>33932.660666666663</v>
      </c>
      <c r="O1030" s="25">
        <f t="shared" si="785"/>
        <v>11007.82546143035</v>
      </c>
      <c r="P1030" s="25">
        <f t="shared" si="786"/>
        <v>22924.835205236312</v>
      </c>
      <c r="Q1030" s="25">
        <f t="array" aca="1" ref="Q1030" ca="1">INDEX('Isaac 401k'!L:L,MATCH('Retirement Calculator'!A1030,'Isaac 401k'!N:N,0),0)</f>
        <v>28547122.567802977</v>
      </c>
      <c r="R1030" s="25">
        <f t="array" aca="1" ref="R1030" ca="1">INDEX('Lorri 401b'!L:L,MATCH('Retirement Calculator'!A1030,'Lorri 401b'!N:N,0),0)</f>
        <v>19138591.943585627</v>
      </c>
      <c r="S1030" s="25">
        <f t="shared" ca="1" si="787"/>
        <v>47685714.5113886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6404.7404596389215</v>
      </c>
      <c r="K1031" s="25">
        <f t="shared" ref="K1031:K1171" si="1044">IF(C1031&lt;59.5,0,IF(C1031&lt;$B$7,0,P1031*$K$7))</f>
        <v>16520.094745597391</v>
      </c>
      <c r="L1031" s="25"/>
      <c r="N1031" s="25">
        <f>'Combined Retirement'!$C$18/12</f>
        <v>33932.660666666663</v>
      </c>
      <c r="O1031" s="25">
        <f t="shared" ref="O1031:O1171" si="1045">SUM(E1031:I1031)</f>
        <v>11007.82546143035</v>
      </c>
      <c r="P1031" s="25">
        <f t="shared" ref="P1031:P1171" si="1046">N1031-O1031</f>
        <v>22924.835205236312</v>
      </c>
      <c r="Q1031" s="25">
        <f t="array" aca="1" ref="Q1031" ca="1">INDEX('Isaac 401k'!L:L,MATCH('Retirement Calculator'!A1031,'Isaac 401k'!N:N,0),0)</f>
        <v>28659637.484957267</v>
      </c>
      <c r="R1031" s="25">
        <f t="array" aca="1" ref="R1031" ca="1">INDEX('Lorri 401b'!L:L,MATCH('Retirement Calculator'!A1031,'Lorri 401b'!N:N,0),0)</f>
        <v>19201747.148210194</v>
      </c>
      <c r="S1031" s="25">
        <f t="shared" ref="S1031:S1171" ca="1" si="1047">SUM(Q1031:R1031)</f>
        <v>47861384.633167461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6404.7404596389215</v>
      </c>
      <c r="K1032" s="25">
        <f t="shared" si="1044"/>
        <v>16520.094745597391</v>
      </c>
      <c r="L1032" s="25"/>
      <c r="N1032" s="25">
        <f>'Combined Retirement'!$C$18/12</f>
        <v>33932.660666666663</v>
      </c>
      <c r="O1032" s="25">
        <f t="shared" si="1045"/>
        <v>11007.82546143035</v>
      </c>
      <c r="P1032" s="25">
        <f t="shared" si="1046"/>
        <v>22924.835205236312</v>
      </c>
      <c r="Q1032" s="25">
        <f t="array" aca="1" ref="Q1032" ca="1">INDEX('Isaac 401k'!L:L,MATCH('Retirement Calculator'!A1032,'Isaac 401k'!N:N,0),0)</f>
        <v>28772621.214266367</v>
      </c>
      <c r="R1032" s="25">
        <f t="array" aca="1" ref="R1032" ca="1">INDEX('Lorri 401b'!L:L,MATCH('Retirement Calculator'!A1032,'Lorri 401b'!N:N,0),0)</f>
        <v>19265165.499520697</v>
      </c>
      <c r="S1032" s="25">
        <f t="shared" ca="1" si="1047"/>
        <v>48037786.713787064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6404.7404596389215</v>
      </c>
      <c r="K1033" s="25">
        <f t="shared" si="1044"/>
        <v>16520.094745597391</v>
      </c>
      <c r="L1033" s="25"/>
      <c r="N1033" s="25">
        <f>'Combined Retirement'!$C$18/12</f>
        <v>33932.660666666663</v>
      </c>
      <c r="O1033" s="25">
        <f t="shared" si="1045"/>
        <v>11007.82546143035</v>
      </c>
      <c r="P1033" s="25">
        <f t="shared" si="1046"/>
        <v>22924.835205236312</v>
      </c>
      <c r="Q1033" s="25">
        <f t="array" aca="1" ref="Q1033" ca="1">INDEX('Isaac 401k'!L:L,MATCH('Retirement Calculator'!A1033,'Isaac 401k'!N:N,0),0)</f>
        <v>28886075.709114257</v>
      </c>
      <c r="R1033" s="25">
        <f t="array" aca="1" ref="R1033" ca="1">INDEX('Lorri 401b'!L:L,MATCH('Retirement Calculator'!A1033,'Lorri 401b'!N:N,0),0)</f>
        <v>19328848.09396166</v>
      </c>
      <c r="S1033" s="25">
        <f t="shared" ca="1" si="1047"/>
        <v>48214923.803075917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6404.7404596389215</v>
      </c>
      <c r="K1034" s="25">
        <f t="shared" si="1044"/>
        <v>16520.094745597391</v>
      </c>
      <c r="L1034" s="25"/>
      <c r="N1034" s="25">
        <f>'Combined Retirement'!$C$18/12</f>
        <v>33932.660666666663</v>
      </c>
      <c r="O1034" s="25">
        <f t="shared" si="1045"/>
        <v>11007.82546143035</v>
      </c>
      <c r="P1034" s="25">
        <f t="shared" si="1046"/>
        <v>22924.835205236312</v>
      </c>
      <c r="Q1034" s="25">
        <f t="array" aca="1" ref="Q1034" ca="1">INDEX('Isaac 401k'!L:L,MATCH('Retirement Calculator'!A1034,'Isaac 401k'!N:N,0),0)</f>
        <v>29000002.931024011</v>
      </c>
      <c r="R1034" s="25">
        <f t="array" aca="1" ref="R1034" ca="1">INDEX('Lorri 401b'!L:L,MATCH('Retirement Calculator'!A1034,'Lorri 401b'!N:N,0),0)</f>
        <v>19392796.032546129</v>
      </c>
      <c r="S1034" s="25">
        <f t="shared" ca="1" si="1047"/>
        <v>48392798.96357014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6404.7404596389215</v>
      </c>
      <c r="K1035" s="25">
        <f t="shared" si="1044"/>
        <v>16520.094745597391</v>
      </c>
      <c r="L1035" s="25"/>
      <c r="N1035" s="25">
        <f>'Combined Retirement'!$C$18/12</f>
        <v>33932.660666666663</v>
      </c>
      <c r="O1035" s="25">
        <f t="shared" si="1045"/>
        <v>11007.82546143035</v>
      </c>
      <c r="P1035" s="25">
        <f t="shared" si="1046"/>
        <v>22924.835205236312</v>
      </c>
      <c r="Q1035" s="25">
        <f t="array" aca="1" ref="Q1035" ca="1">INDEX('Isaac 401k'!L:L,MATCH('Retirement Calculator'!A1035,'Isaac 401k'!N:N,0),0)</f>
        <v>29114404.849691723</v>
      </c>
      <c r="R1035" s="25">
        <f t="array" aca="1" ref="R1035" ca="1">INDEX('Lorri 401b'!L:L,MATCH('Retirement Calculator'!A1035,'Lorri 401b'!N:N,0),0)</f>
        <v>19457010.4208747</v>
      </c>
      <c r="S1035" s="25">
        <f t="shared" ca="1" si="1047"/>
        <v>48571415.270566419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6404.7404596389215</v>
      </c>
      <c r="K1036" s="25">
        <f t="shared" si="1044"/>
        <v>16520.094745597391</v>
      </c>
      <c r="L1036" s="25"/>
      <c r="N1036" s="25">
        <f>'Combined Retirement'!$C$18/12</f>
        <v>33932.660666666663</v>
      </c>
      <c r="O1036" s="25">
        <f t="shared" si="1045"/>
        <v>11007.82546143035</v>
      </c>
      <c r="P1036" s="25">
        <f t="shared" si="1046"/>
        <v>22924.835205236312</v>
      </c>
      <c r="Q1036" s="25">
        <f t="array" aca="1" ref="Q1036" ca="1">INDEX('Isaac 401k'!L:L,MATCH('Retirement Calculator'!A1036,'Isaac 401k'!N:N,0),0)</f>
        <v>29229283.443020549</v>
      </c>
      <c r="R1036" s="25">
        <f t="array" aca="1" ref="R1036" ca="1">INDEX('Lorri 401b'!L:L,MATCH('Retirement Calculator'!A1036,'Lorri 401b'!N:N,0),0)</f>
        <v>19521492.36915464</v>
      </c>
      <c r="S1036" s="25">
        <f t="shared" ca="1" si="1047"/>
        <v>48750775.812175184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6404.7404596389215</v>
      </c>
      <c r="K1037" s="25">
        <f t="shared" si="1044"/>
        <v>16520.094745597391</v>
      </c>
      <c r="L1037" s="25"/>
      <c r="N1037" s="25">
        <f>'Combined Retirement'!$C$18/12</f>
        <v>33932.660666666663</v>
      </c>
      <c r="O1037" s="25">
        <f t="shared" si="1045"/>
        <v>11007.82546143035</v>
      </c>
      <c r="P1037" s="25">
        <f t="shared" si="1046"/>
        <v>22924.835205236312</v>
      </c>
      <c r="Q1037" s="25">
        <f t="array" aca="1" ref="Q1037" ca="1">INDEX('Isaac 401k'!L:L,MATCH('Retirement Calculator'!A1037,'Isaac 401k'!N:N,0),0)</f>
        <v>29344640.697154913</v>
      </c>
      <c r="R1037" s="25">
        <f t="array" aca="1" ref="R1037" ca="1">INDEX('Lorri 401b'!L:L,MATCH('Retirement Calculator'!A1037,'Lorri 401b'!N:N,0),0)</f>
        <v>19586242.992219079</v>
      </c>
      <c r="S1037" s="25">
        <f t="shared" ca="1" si="1047"/>
        <v>48930883.689373992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6404.7404596389215</v>
      </c>
      <c r="K1038" s="25">
        <f t="shared" si="1044"/>
        <v>16520.094745597391</v>
      </c>
      <c r="L1038" s="25"/>
      <c r="N1038" s="25">
        <f>'Combined Retirement'!$C$18/12</f>
        <v>33932.660666666663</v>
      </c>
      <c r="O1038" s="25">
        <f t="shared" si="1045"/>
        <v>11007.82546143035</v>
      </c>
      <c r="P1038" s="25">
        <f t="shared" si="1046"/>
        <v>22924.835205236312</v>
      </c>
      <c r="Q1038" s="25">
        <f t="array" aca="1" ref="Q1038" ca="1">INDEX('Isaac 401k'!L:L,MATCH('Retirement Calculator'!A1038,'Isaac 401k'!N:N,0),0)</f>
        <v>29460478.606514838</v>
      </c>
      <c r="R1038" s="25">
        <f t="array" aca="1" ref="R1038" ca="1">INDEX('Lorri 401b'!L:L,MATCH('Retirement Calculator'!A1038,'Lorri 401b'!N:N,0),0)</f>
        <v>19651263.409546286</v>
      </c>
      <c r="S1038" s="25">
        <f t="shared" ca="1" si="1047"/>
        <v>49111742.016061127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6404.7404596389215</v>
      </c>
      <c r="K1039" s="25">
        <f t="shared" si="1044"/>
        <v>16520.094745597391</v>
      </c>
      <c r="L1039" s="25"/>
      <c r="N1039" s="25">
        <f>'Combined Retirement'!$C$18/12</f>
        <v>33932.660666666663</v>
      </c>
      <c r="O1039" s="25">
        <f t="shared" si="1045"/>
        <v>11007.82546143035</v>
      </c>
      <c r="P1039" s="25">
        <f t="shared" si="1046"/>
        <v>22924.835205236312</v>
      </c>
      <c r="Q1039" s="25">
        <f t="array" aca="1" ref="Q1039" ca="1">INDEX('Isaac 401k'!L:L,MATCH('Retirement Calculator'!A1039,'Isaac 401k'!N:N,0),0)</f>
        <v>29576799.173830427</v>
      </c>
      <c r="R1039" s="25">
        <f t="array" aca="1" ref="R1039" ca="1">INDEX('Lorri 401b'!L:L,MATCH('Retirement Calculator'!A1039,'Lorri 401b'!N:N,0),0)</f>
        <v>19716554.745279022</v>
      </c>
      <c r="S1039" s="25">
        <f t="shared" ca="1" si="1047"/>
        <v>49293353.919109449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6404.7404596389215</v>
      </c>
      <c r="K1040" s="25">
        <f t="shared" si="1044"/>
        <v>16520.094745597391</v>
      </c>
      <c r="L1040" s="25"/>
      <c r="N1040" s="25">
        <f>'Combined Retirement'!$C$18/12</f>
        <v>33932.660666666663</v>
      </c>
      <c r="O1040" s="25">
        <f t="shared" si="1045"/>
        <v>11007.82546143035</v>
      </c>
      <c r="P1040" s="25">
        <f t="shared" si="1046"/>
        <v>22924.835205236312</v>
      </c>
      <c r="Q1040" s="25">
        <f t="array" aca="1" ref="Q1040" ca="1">INDEX('Isaac 401k'!L:L,MATCH('Retirement Calculator'!A1040,'Isaac 401k'!N:N,0),0)</f>
        <v>29693604.410176501</v>
      </c>
      <c r="R1040" s="25">
        <f t="array" aca="1" ref="R1040" ca="1">INDEX('Lorri 401b'!L:L,MATCH('Retirement Calculator'!A1040,'Lorri 401b'!N:N,0),0)</f>
        <v>19782118.128243979</v>
      </c>
      <c r="S1040" s="25">
        <f t="shared" ca="1" si="1047"/>
        <v>49475722.538420483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6404.7404596389215</v>
      </c>
      <c r="K1041" s="25">
        <f t="shared" si="1044"/>
        <v>16520.094745597391</v>
      </c>
      <c r="L1041" s="25"/>
      <c r="N1041" s="25">
        <f>'Combined Retirement'!$C$18/12</f>
        <v>33932.660666666663</v>
      </c>
      <c r="O1041" s="25">
        <f t="shared" si="1045"/>
        <v>11007.82546143035</v>
      </c>
      <c r="P1041" s="25">
        <f t="shared" si="1046"/>
        <v>22924.835205236312</v>
      </c>
      <c r="Q1041" s="25">
        <f t="array" aca="1" ref="Q1041" ca="1">INDEX('Isaac 401k'!L:L,MATCH('Retirement Calculator'!A1041,'Isaac 401k'!N:N,0),0)</f>
        <v>29810896.335007347</v>
      </c>
      <c r="R1041" s="25">
        <f t="array" aca="1" ref="R1041" ca="1">INDEX('Lorri 401b'!L:L,MATCH('Retirement Calculator'!A1041,'Lorri 401b'!N:N,0),0)</f>
        <v>19847954.691971291</v>
      </c>
      <c r="S1041" s="25">
        <f t="shared" ca="1" si="1047"/>
        <v>49658851.026978642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6404.7404596389215</v>
      </c>
      <c r="K1042" s="25">
        <f t="shared" si="1044"/>
        <v>16520.094745597391</v>
      </c>
      <c r="L1042" s="25"/>
      <c r="N1042" s="25">
        <f>'Combined Retirement'!$C$18/12</f>
        <v>33932.660666666663</v>
      </c>
      <c r="O1042" s="25">
        <f t="shared" si="1045"/>
        <v>11007.82546143035</v>
      </c>
      <c r="P1042" s="25">
        <f t="shared" si="1046"/>
        <v>22924.835205236312</v>
      </c>
      <c r="Q1042" s="25">
        <f t="array" aca="1" ref="Q1042" ca="1">INDEX('Isaac 401k'!L:L,MATCH('Retirement Calculator'!A1042,'Isaac 401k'!N:N,0),0)</f>
        <v>29928676.976191655</v>
      </c>
      <c r="R1042" s="25">
        <f t="array" aca="1" ref="R1042" ca="1">INDEX('Lorri 401b'!L:L,MATCH('Retirement Calculator'!A1042,'Lorri 401b'!N:N,0),0)</f>
        <v>19914065.574714132</v>
      </c>
      <c r="S1042" s="25">
        <f t="shared" ca="1" si="1047"/>
        <v>49842742.550905786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6404.7404596389215</v>
      </c>
      <c r="K1043" s="25">
        <f t="shared" si="1044"/>
        <v>16520.094745597391</v>
      </c>
      <c r="L1043" s="25"/>
      <c r="N1043" s="25">
        <f>'Combined Retirement'!$C$18/12</f>
        <v>33932.660666666663</v>
      </c>
      <c r="O1043" s="25">
        <f t="shared" si="1045"/>
        <v>11007.82546143035</v>
      </c>
      <c r="P1043" s="25">
        <f t="shared" si="1046"/>
        <v>22924.835205236312</v>
      </c>
      <c r="Q1043" s="25">
        <f t="array" aca="1" ref="Q1043" ca="1">INDEX('Isaac 401k'!L:L,MATCH('Retirement Calculator'!A1043,'Isaac 401k'!N:N,0),0)</f>
        <v>30046948.370047566</v>
      </c>
      <c r="R1043" s="25">
        <f t="array" aca="1" ref="R1043" ca="1">INDEX('Lorri 401b'!L:L,MATCH('Retirement Calculator'!A1043,'Lorri 401b'!N:N,0),0)</f>
        <v>19980451.919468403</v>
      </c>
      <c r="S1043" s="25">
        <f t="shared" ca="1" si="1047"/>
        <v>50027400.289515972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6404.7404596389215</v>
      </c>
      <c r="K1044" s="25">
        <f t="shared" si="1044"/>
        <v>16520.094745597391</v>
      </c>
      <c r="L1044" s="25"/>
      <c r="N1044" s="25">
        <f>'Combined Retirement'!$C$18/12</f>
        <v>33932.660666666663</v>
      </c>
      <c r="O1044" s="25">
        <f t="shared" si="1045"/>
        <v>11007.82546143035</v>
      </c>
      <c r="P1044" s="25">
        <f t="shared" si="1046"/>
        <v>22924.835205236312</v>
      </c>
      <c r="Q1044" s="25">
        <f t="array" aca="1" ref="Q1044" ca="1">INDEX('Isaac 401k'!L:L,MATCH('Retirement Calculator'!A1044,'Isaac 401k'!N:N,0),0)</f>
        <v>30165712.561377876</v>
      </c>
      <c r="R1044" s="25">
        <f t="array" aca="1" ref="R1044" ca="1">INDEX('Lorri 401b'!L:L,MATCH('Retirement Calculator'!A1044,'Lorri 401b'!N:N,0),0)</f>
        <v>20047114.873992484</v>
      </c>
      <c r="S1044" s="25">
        <f t="shared" ca="1" si="1047"/>
        <v>50212827.435370356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6404.7404596389215</v>
      </c>
      <c r="K1045" s="25">
        <f t="shared" si="1044"/>
        <v>16520.094745597391</v>
      </c>
      <c r="L1045" s="25"/>
      <c r="N1045" s="25">
        <f>'Combined Retirement'!$C$18/12</f>
        <v>33932.660666666663</v>
      </c>
      <c r="O1045" s="25">
        <f t="shared" si="1045"/>
        <v>11007.82546143035</v>
      </c>
      <c r="P1045" s="25">
        <f t="shared" si="1046"/>
        <v>22924.835205236312</v>
      </c>
      <c r="Q1045" s="25">
        <f t="array" aca="1" ref="Q1045" ca="1">INDEX('Isaac 401k'!L:L,MATCH('Retirement Calculator'!A1045,'Isaac 401k'!N:N,0),0)</f>
        <v>30284971.603505395</v>
      </c>
      <c r="R1045" s="25">
        <f t="array" aca="1" ref="R1045" ca="1">INDEX('Lorri 401b'!L:L,MATCH('Retirement Calculator'!A1045,'Lorri 401b'!N:N,0),0)</f>
        <v>20114055.590827081</v>
      </c>
      <c r="S1045" s="25">
        <f t="shared" ca="1" si="1047"/>
        <v>50399027.19433248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6404.7404596389215</v>
      </c>
      <c r="K1046" s="25">
        <f t="shared" si="1044"/>
        <v>16520.094745597391</v>
      </c>
      <c r="L1046" s="25"/>
      <c r="N1046" s="25">
        <f>'Combined Retirement'!$C$18/12</f>
        <v>33932.660666666663</v>
      </c>
      <c r="O1046" s="25">
        <f t="shared" si="1045"/>
        <v>11007.82546143035</v>
      </c>
      <c r="P1046" s="25">
        <f t="shared" si="1046"/>
        <v>22924.835205236312</v>
      </c>
      <c r="Q1046" s="25">
        <f t="array" aca="1" ref="Q1046" ca="1">INDEX('Isaac 401k'!L:L,MATCH('Retirement Calculator'!A1046,'Isaac 401k'!N:N,0),0)</f>
        <v>30404727.558308445</v>
      </c>
      <c r="R1046" s="25">
        <f t="array" aca="1" ref="R1046" ca="1">INDEX('Lorri 401b'!L:L,MATCH('Retirement Calculator'!A1046,'Lorri 401b'!N:N,0),0)</f>
        <v>20181275.227315154</v>
      </c>
      <c r="S1046" s="25">
        <f t="shared" ca="1" si="1047"/>
        <v>50586002.785623595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6404.7404596389215</v>
      </c>
      <c r="K1047" s="25">
        <f t="shared" si="1044"/>
        <v>16520.094745597391</v>
      </c>
      <c r="L1047" s="25"/>
      <c r="N1047" s="25">
        <f>'Combined Retirement'!$C$18/12</f>
        <v>33932.660666666663</v>
      </c>
      <c r="O1047" s="25">
        <f t="shared" si="1045"/>
        <v>11007.82546143035</v>
      </c>
      <c r="P1047" s="25">
        <f t="shared" si="1046"/>
        <v>22924.835205236312</v>
      </c>
      <c r="Q1047" s="25">
        <f t="array" aca="1" ref="Q1047" ca="1">INDEX('Isaac 401k'!L:L,MATCH('Retirement Calculator'!A1047,'Isaac 401k'!N:N,0),0)</f>
        <v>30524982.496256508</v>
      </c>
      <c r="R1047" s="25">
        <f t="array" aca="1" ref="R1047" ca="1">INDEX('Lorri 401b'!L:L,MATCH('Retirement Calculator'!A1047,'Lorri 401b'!N:N,0),0)</f>
        <v>20248774.94562193</v>
      </c>
      <c r="S1047" s="25">
        <f t="shared" ca="1" si="1047"/>
        <v>50773757.441878438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6404.7404596389215</v>
      </c>
      <c r="K1048" s="25">
        <f t="shared" si="1044"/>
        <v>16520.094745597391</v>
      </c>
      <c r="L1048" s="25"/>
      <c r="N1048" s="25">
        <f>'Combined Retirement'!$C$18/12</f>
        <v>33932.660666666663</v>
      </c>
      <c r="O1048" s="25">
        <f t="shared" si="1045"/>
        <v>11007.82546143035</v>
      </c>
      <c r="P1048" s="25">
        <f t="shared" si="1046"/>
        <v>22924.835205236312</v>
      </c>
      <c r="Q1048" s="25">
        <f t="array" aca="1" ref="Q1048" ca="1">INDEX('Isaac 401k'!L:L,MATCH('Retirement Calculator'!A1048,'Isaac 401k'!N:N,0),0)</f>
        <v>30645738.496446021</v>
      </c>
      <c r="R1048" s="25">
        <f t="array" aca="1" ref="R1048" ca="1">INDEX('Lorri 401b'!L:L,MATCH('Retirement Calculator'!A1048,'Lorri 401b'!N:N,0),0)</f>
        <v>20316555.912754983</v>
      </c>
      <c r="S1048" s="25">
        <f t="shared" ca="1" si="1047"/>
        <v>50962294.409201004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6404.7404596389215</v>
      </c>
      <c r="K1049" s="25">
        <f t="shared" si="1044"/>
        <v>16520.094745597391</v>
      </c>
      <c r="L1049" s="25"/>
      <c r="N1049" s="25">
        <f>'Combined Retirement'!$C$18/12</f>
        <v>33932.660666666663</v>
      </c>
      <c r="O1049" s="25">
        <f t="shared" si="1045"/>
        <v>11007.82546143035</v>
      </c>
      <c r="P1049" s="25">
        <f t="shared" si="1046"/>
        <v>22924.835205236312</v>
      </c>
      <c r="Q1049" s="25">
        <f t="array" aca="1" ref="Q1049" ca="1">INDEX('Isaac 401k'!L:L,MATCH('Retirement Calculator'!A1049,'Isaac 401k'!N:N,0),0)</f>
        <v>30766997.646636326</v>
      </c>
      <c r="R1049" s="25">
        <f t="array" aca="1" ref="R1049" ca="1">INDEX('Lorri 401b'!L:L,MATCH('Retirement Calculator'!A1049,'Lorri 401b'!N:N,0),0)</f>
        <v>20384619.300584424</v>
      </c>
      <c r="S1049" s="25">
        <f t="shared" ca="1" si="1047"/>
        <v>51151616.94722075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6404.7404596389215</v>
      </c>
      <c r="K1050" s="25">
        <f t="shared" si="1044"/>
        <v>16520.094745597391</v>
      </c>
      <c r="L1050" s="25"/>
      <c r="N1050" s="25">
        <f>'Combined Retirement'!$C$18/12</f>
        <v>33932.660666666663</v>
      </c>
      <c r="O1050" s="25">
        <f t="shared" si="1045"/>
        <v>11007.82546143035</v>
      </c>
      <c r="P1050" s="25">
        <f t="shared" si="1046"/>
        <v>22924.835205236312</v>
      </c>
      <c r="Q1050" s="25">
        <f t="array" aca="1" ref="Q1050" ca="1">INDEX('Isaac 401k'!L:L,MATCH('Retirement Calculator'!A1050,'Isaac 401k'!N:N,0),0)</f>
        <v>30888762.043285757</v>
      </c>
      <c r="R1050" s="25">
        <f t="array" aca="1" ref="R1050" ca="1">INDEX('Lorri 401b'!L:L,MATCH('Retirement Calculator'!A1050,'Lorri 401b'!N:N,0),0)</f>
        <v>20452966.285863154</v>
      </c>
      <c r="S1050" s="25">
        <f t="shared" ca="1" si="1047"/>
        <v>51341728.329148911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6404.7404596389215</v>
      </c>
      <c r="K1051" s="25">
        <f t="shared" si="1044"/>
        <v>16520.094745597391</v>
      </c>
      <c r="L1051" s="25"/>
      <c r="N1051" s="25">
        <f>'Combined Retirement'!$C$18/12</f>
        <v>33932.660666666663</v>
      </c>
      <c r="O1051" s="25">
        <f t="shared" si="1045"/>
        <v>11007.82546143035</v>
      </c>
      <c r="P1051" s="25">
        <f t="shared" si="1046"/>
        <v>22924.835205236312</v>
      </c>
      <c r="Q1051" s="25">
        <f t="array" aca="1" ref="Q1051" ca="1">INDEX('Isaac 401k'!L:L,MATCH('Retirement Calculator'!A1051,'Isaac 401k'!N:N,0),0)</f>
        <v>31011033.791587893</v>
      </c>
      <c r="R1051" s="25">
        <f t="array" aca="1" ref="R1051" ca="1">INDEX('Lorri 401b'!L:L,MATCH('Retirement Calculator'!A1051,'Lorri 401b'!N:N,0),0)</f>
        <v>20521598.050247211</v>
      </c>
      <c r="S1051" s="25">
        <f t="shared" ca="1" si="1047"/>
        <v>51532631.841835104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6404.7404596389215</v>
      </c>
      <c r="K1052" s="25">
        <f t="shared" si="1044"/>
        <v>16520.094745597391</v>
      </c>
      <c r="L1052" s="25"/>
      <c r="N1052" s="25">
        <f>'Combined Retirement'!$C$18/12</f>
        <v>33932.660666666663</v>
      </c>
      <c r="O1052" s="25">
        <f t="shared" si="1045"/>
        <v>11007.82546143035</v>
      </c>
      <c r="P1052" s="25">
        <f t="shared" si="1046"/>
        <v>22924.835205236312</v>
      </c>
      <c r="Q1052" s="25">
        <f t="array" aca="1" ref="Q1052" ca="1">INDEX('Isaac 401k'!L:L,MATCH('Retirement Calculator'!A1052,'Isaac 401k'!N:N,0),0)</f>
        <v>31133815.005507953</v>
      </c>
      <c r="R1052" s="25">
        <f t="array" aca="1" ref="R1052" ca="1">INDEX('Lorri 401b'!L:L,MATCH('Retirement Calculator'!A1052,'Lorri 401b'!N:N,0),0)</f>
        <v>20590515.780316204</v>
      </c>
      <c r="S1052" s="25">
        <f t="shared" ca="1" si="1047"/>
        <v>51724330.785824157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6404.7404596389215</v>
      </c>
      <c r="K1053" s="25">
        <f t="shared" si="1044"/>
        <v>16520.094745597391</v>
      </c>
      <c r="L1053" s="25"/>
      <c r="N1053" s="25">
        <f>'Combined Retirement'!$C$18/12</f>
        <v>33932.660666666663</v>
      </c>
      <c r="O1053" s="25">
        <f t="shared" si="1045"/>
        <v>11007.82546143035</v>
      </c>
      <c r="P1053" s="25">
        <f t="shared" si="1046"/>
        <v>22924.835205236312</v>
      </c>
      <c r="Q1053" s="25">
        <f t="array" aca="1" ref="Q1053" ca="1">INDEX('Isaac 401k'!L:L,MATCH('Retirement Calculator'!A1053,'Isaac 401k'!N:N,0),0)</f>
        <v>31257107.807819348</v>
      </c>
      <c r="R1053" s="25">
        <f t="array" aca="1" ref="R1053" ca="1">INDEX('Lorri 401b'!L:L,MATCH('Retirement Calculator'!A1053,'Lorri 401b'!N:N,0),0)</f>
        <v>20659720.667593814</v>
      </c>
      <c r="S1053" s="25">
        <f t="shared" ca="1" si="1047"/>
        <v>51916828.475413159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6404.7404596389215</v>
      </c>
      <c r="K1054" s="25">
        <f t="shared" si="1044"/>
        <v>16520.094745597391</v>
      </c>
      <c r="L1054" s="25"/>
      <c r="N1054" s="25">
        <f>'Combined Retirement'!$C$18/12</f>
        <v>33932.660666666663</v>
      </c>
      <c r="O1054" s="25">
        <f t="shared" si="1045"/>
        <v>11007.82546143035</v>
      </c>
      <c r="P1054" s="25">
        <f t="shared" si="1046"/>
        <v>22924.835205236312</v>
      </c>
      <c r="Q1054" s="25">
        <f t="array" aca="1" ref="Q1054" ca="1">INDEX('Isaac 401k'!L:L,MATCH('Retirement Calculator'!A1054,'Isaac 401k'!N:N,0),0)</f>
        <v>31380914.330140375</v>
      </c>
      <c r="R1054" s="25">
        <f t="array" aca="1" ref="R1054" ca="1">INDEX('Lorri 401b'!L:L,MATCH('Retirement Calculator'!A1054,'Lorri 401b'!N:N,0),0)</f>
        <v>20729213.908568416</v>
      </c>
      <c r="S1054" s="25">
        <f t="shared" ca="1" si="1047"/>
        <v>52110128.238708794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6404.7404596389215</v>
      </c>
      <c r="K1055" s="25">
        <f t="shared" si="1044"/>
        <v>16520.094745597391</v>
      </c>
      <c r="L1055" s="25"/>
      <c r="N1055" s="25">
        <f>'Combined Retirement'!$C$18/12</f>
        <v>33932.660666666663</v>
      </c>
      <c r="O1055" s="25">
        <f t="shared" si="1045"/>
        <v>11007.82546143035</v>
      </c>
      <c r="P1055" s="25">
        <f t="shared" si="1046"/>
        <v>22924.835205236312</v>
      </c>
      <c r="Q1055" s="25">
        <f t="array" aca="1" ref="Q1055" ca="1">INDEX('Isaac 401k'!L:L,MATCH('Retirement Calculator'!A1055,'Isaac 401k'!N:N,0),0)</f>
        <v>31505236.712971073</v>
      </c>
      <c r="R1055" s="25">
        <f t="array" aca="1" ref="R1055" ca="1">INDEX('Lorri 401b'!L:L,MATCH('Retirement Calculator'!A1055,'Lorri 401b'!N:N,0),0)</f>
        <v>20798996.704713747</v>
      </c>
      <c r="S1055" s="25">
        <f t="shared" ca="1" si="1047"/>
        <v>52304233.417684823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6404.7404596389215</v>
      </c>
      <c r="K1056" s="25">
        <f t="shared" si="1044"/>
        <v>16520.094745597391</v>
      </c>
      <c r="L1056" s="25"/>
      <c r="N1056" s="25">
        <f>'Combined Retirement'!$C$18/12</f>
        <v>33932.660666666663</v>
      </c>
      <c r="O1056" s="25">
        <f t="shared" si="1045"/>
        <v>11007.82546143035</v>
      </c>
      <c r="P1056" s="25">
        <f t="shared" si="1046"/>
        <v>22924.835205236312</v>
      </c>
      <c r="Q1056" s="25">
        <f t="array" aca="1" ref="Q1056" ca="1">INDEX('Isaac 401k'!L:L,MATCH('Retirement Calculator'!A1056,'Isaac 401k'!N:N,0),0)</f>
        <v>31630077.105730232</v>
      </c>
      <c r="R1056" s="25">
        <f t="array" aca="1" ref="R1056" ca="1">INDEX('Lorri 401b'!L:L,MATCH('Retirement Calculator'!A1056,'Lorri 401b'!N:N,0),0)</f>
        <v>20869070.262509681</v>
      </c>
      <c r="S1056" s="25">
        <f t="shared" ca="1" si="1047"/>
        <v>52499147.368239909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6404.7404596389215</v>
      </c>
      <c r="K1057" s="25">
        <f t="shared" si="1044"/>
        <v>16520.094745597391</v>
      </c>
      <c r="L1057" s="25"/>
      <c r="N1057" s="25">
        <f>'Combined Retirement'!$C$18/12</f>
        <v>33932.660666666663</v>
      </c>
      <c r="O1057" s="25">
        <f t="shared" si="1045"/>
        <v>11007.82546143035</v>
      </c>
      <c r="P1057" s="25">
        <f t="shared" si="1046"/>
        <v>22924.835205236312</v>
      </c>
      <c r="Q1057" s="25">
        <f t="array" aca="1" ref="Q1057" ca="1">INDEX('Isaac 401k'!L:L,MATCH('Retirement Calculator'!A1057,'Isaac 401k'!N:N,0),0)</f>
        <v>31755437.666792553</v>
      </c>
      <c r="R1057" s="25">
        <f t="array" aca="1" ref="R1057" ca="1">INDEX('Lorri 401b'!L:L,MATCH('Retirement Calculator'!A1057,'Lorri 401b'!N:N,0),0)</f>
        <v>20939435.7934631</v>
      </c>
      <c r="S1057" s="25">
        <f t="shared" ca="1" si="1047"/>
        <v>52694873.460255653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6404.7404596389215</v>
      </c>
      <c r="K1058" s="25">
        <f t="shared" si="1044"/>
        <v>16520.094745597391</v>
      </c>
      <c r="L1058" s="25"/>
      <c r="N1058" s="25">
        <f>'Combined Retirement'!$C$18/12</f>
        <v>33932.660666666663</v>
      </c>
      <c r="O1058" s="25">
        <f t="shared" si="1045"/>
        <v>11007.82546143035</v>
      </c>
      <c r="P1058" s="25">
        <f t="shared" si="1046"/>
        <v>22924.835205236312</v>
      </c>
      <c r="Q1058" s="25">
        <f t="array" aca="1" ref="Q1058" ca="1">INDEX('Isaac 401k'!L:L,MATCH('Retirement Calculator'!A1058,'Isaac 401k'!N:N,0),0)</f>
        <v>31881320.563525967</v>
      </c>
      <c r="R1058" s="25">
        <f t="array" aca="1" ref="R1058" ca="1">INDEX('Lorri 401b'!L:L,MATCH('Retirement Calculator'!A1058,'Lorri 401b'!N:N,0),0)</f>
        <v>21010094.514128823</v>
      </c>
      <c r="S1058" s="25">
        <f t="shared" ca="1" si="1047"/>
        <v>52891415.077654794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6404.7404596389215</v>
      </c>
      <c r="K1059" s="25">
        <f t="shared" si="1044"/>
        <v>16520.094745597391</v>
      </c>
      <c r="L1059" s="25"/>
      <c r="N1059" s="25">
        <f>'Combined Retirement'!$C$18/12</f>
        <v>33932.660666666663</v>
      </c>
      <c r="O1059" s="25">
        <f t="shared" si="1045"/>
        <v>11007.82546143035</v>
      </c>
      <c r="P1059" s="25">
        <f t="shared" si="1046"/>
        <v>22924.835205236312</v>
      </c>
      <c r="Q1059" s="25">
        <f t="array" aca="1" ref="Q1059" ca="1">INDEX('Isaac 401k'!L:L,MATCH('Retirement Calculator'!A1059,'Isaac 401k'!N:N,0),0)</f>
        <v>32007727.972329102</v>
      </c>
      <c r="R1059" s="25">
        <f t="array" aca="1" ref="R1059" ca="1">INDEX('Lorri 401b'!L:L,MATCH('Retirement Calculator'!A1059,'Lorri 401b'!N:N,0),0)</f>
        <v>21081047.646130655</v>
      </c>
      <c r="S1059" s="25">
        <f t="shared" ca="1" si="1047"/>
        <v>53088775.618459761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6404.7404596389215</v>
      </c>
      <c r="K1060" s="25">
        <f t="shared" si="1044"/>
        <v>16520.094745597391</v>
      </c>
      <c r="L1060" s="25"/>
      <c r="N1060" s="25">
        <f>'Combined Retirement'!$C$18/12</f>
        <v>33932.660666666663</v>
      </c>
      <c r="O1060" s="25">
        <f t="shared" si="1045"/>
        <v>11007.82546143035</v>
      </c>
      <c r="P1060" s="25">
        <f t="shared" si="1046"/>
        <v>22924.835205236312</v>
      </c>
      <c r="Q1060" s="25">
        <f t="array" aca="1" ref="Q1060" ca="1">INDEX('Isaac 401k'!L:L,MATCH('Retirement Calculator'!A1060,'Isaac 401k'!N:N,0),0)</f>
        <v>32134662.078668918</v>
      </c>
      <c r="R1060" s="25">
        <f t="array" aca="1" ref="R1060" ca="1">INDEX('Lorri 401b'!L:L,MATCH('Retirement Calculator'!A1060,'Lorri 401b'!N:N,0),0)</f>
        <v>21152296.416182496</v>
      </c>
      <c r="S1060" s="25">
        <f t="shared" ca="1" si="1047"/>
        <v>53286958.49485141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6404.7404596389215</v>
      </c>
      <c r="K1061" s="25">
        <f t="shared" si="1044"/>
        <v>16520.094745597391</v>
      </c>
      <c r="L1061" s="25"/>
      <c r="N1061" s="25">
        <f>'Combined Retirement'!$C$18/12</f>
        <v>33932.660666666663</v>
      </c>
      <c r="O1061" s="25">
        <f t="shared" si="1045"/>
        <v>11007.82546143035</v>
      </c>
      <c r="P1061" s="25">
        <f t="shared" si="1046"/>
        <v>22924.835205236312</v>
      </c>
      <c r="Q1061" s="25">
        <f t="array" aca="1" ref="Q1061" ca="1">INDEX('Isaac 401k'!L:L,MATCH('Retirement Calculator'!A1061,'Isaac 401k'!N:N,0),0)</f>
        <v>32262125.077118482</v>
      </c>
      <c r="R1061" s="25">
        <f t="array" aca="1" ref="R1061" ca="1">INDEX('Lorri 401b'!L:L,MATCH('Retirement Calculator'!A1061,'Lorri 401b'!N:N,0),0)</f>
        <v>21223842.056109551</v>
      </c>
      <c r="S1061" s="25">
        <f t="shared" ca="1" si="1047"/>
        <v>53485967.133228034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6404.7404596389215</v>
      </c>
      <c r="K1062" s="25">
        <f t="shared" si="1044"/>
        <v>16520.094745597391</v>
      </c>
      <c r="L1062" s="25"/>
      <c r="N1062" s="25">
        <f>'Combined Retirement'!$C$18/12</f>
        <v>33932.660666666663</v>
      </c>
      <c r="O1062" s="25">
        <f t="shared" si="1045"/>
        <v>11007.82546143035</v>
      </c>
      <c r="P1062" s="25">
        <f t="shared" si="1046"/>
        <v>22924.835205236312</v>
      </c>
      <c r="Q1062" s="25">
        <f t="array" aca="1" ref="Q1062" ca="1">INDEX('Isaac 401k'!L:L,MATCH('Retirement Calculator'!A1062,'Isaac 401k'!N:N,0),0)</f>
        <v>32390119.171394922</v>
      </c>
      <c r="R1062" s="25">
        <f t="array" aca="1" ref="R1062" ca="1">INDEX('Lorri 401b'!L:L,MATCH('Retirement Calculator'!A1062,'Lorri 401b'!N:N,0),0)</f>
        <v>21295685.802869637</v>
      </c>
      <c r="S1062" s="25">
        <f t="shared" ca="1" si="1047"/>
        <v>53685804.974264562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6404.7404596389215</v>
      </c>
      <c r="K1063" s="25">
        <f t="shared" si="1044"/>
        <v>16520.094745597391</v>
      </c>
      <c r="L1063" s="25"/>
      <c r="N1063" s="25">
        <f>'Combined Retirement'!$C$18/12</f>
        <v>33932.660666666663</v>
      </c>
      <c r="O1063" s="25">
        <f t="shared" si="1045"/>
        <v>11007.82546143035</v>
      </c>
      <c r="P1063" s="25">
        <f t="shared" si="1046"/>
        <v>22924.835205236312</v>
      </c>
      <c r="Q1063" s="25">
        <f t="array" aca="1" ref="Q1063" ca="1">INDEX('Isaac 401k'!L:L,MATCH('Retirement Calculator'!A1063,'Isaac 401k'!N:N,0),0)</f>
        <v>32518646.574397512</v>
      </c>
      <c r="R1063" s="25">
        <f t="array" aca="1" ref="R1063" ca="1">INDEX('Lorri 401b'!L:L,MATCH('Retirement Calculator'!A1063,'Lorri 401b'!N:N,0),0)</f>
        <v>21367828.898574553</v>
      </c>
      <c r="S1063" s="25">
        <f t="shared" ca="1" si="1047"/>
        <v>53886475.472972065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6404.7404596389215</v>
      </c>
      <c r="K1064" s="25">
        <f t="shared" si="1044"/>
        <v>16520.094745597391</v>
      </c>
      <c r="L1064" s="25"/>
      <c r="N1064" s="25">
        <f>'Combined Retirement'!$C$18/12</f>
        <v>33932.660666666663</v>
      </c>
      <c r="O1064" s="25">
        <f t="shared" si="1045"/>
        <v>11007.82546143035</v>
      </c>
      <c r="P1064" s="25">
        <f t="shared" si="1046"/>
        <v>22924.835205236312</v>
      </c>
      <c r="Q1064" s="25">
        <f t="array" aca="1" ref="Q1064" ca="1">INDEX('Isaac 401k'!L:L,MATCH('Retirement Calculator'!A1064,'Isaac 401k'!N:N,0),0)</f>
        <v>32647709.508245945</v>
      </c>
      <c r="R1064" s="25">
        <f t="array" aca="1" ref="R1064" ca="1">INDEX('Lorri 401b'!L:L,MATCH('Retirement Calculator'!A1064,'Lorri 401b'!N:N,0),0)</f>
        <v>21440272.590511575</v>
      </c>
      <c r="S1064" s="25">
        <f t="shared" ca="1" si="1047"/>
        <v>54087982.09875752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6404.7404596389215</v>
      </c>
      <c r="K1065" s="25">
        <f t="shared" si="1044"/>
        <v>16520.094745597391</v>
      </c>
      <c r="L1065" s="25"/>
      <c r="N1065" s="25">
        <f>'Combined Retirement'!$C$18/12</f>
        <v>33932.660666666663</v>
      </c>
      <c r="O1065" s="25">
        <f t="shared" si="1045"/>
        <v>11007.82546143035</v>
      </c>
      <c r="P1065" s="25">
        <f t="shared" si="1046"/>
        <v>22924.835205236312</v>
      </c>
      <c r="Q1065" s="25">
        <f t="array" aca="1" ref="Q1065" ca="1">INDEX('Isaac 401k'!L:L,MATCH('Retirement Calculator'!A1065,'Isaac 401k'!N:N,0),0)</f>
        <v>32777310.204318747</v>
      </c>
      <c r="R1065" s="25">
        <f t="array" aca="1" ref="R1065" ca="1">INDEX('Lorri 401b'!L:L,MATCH('Retirement Calculator'!A1065,'Lorri 401b'!N:N,0),0)</f>
        <v>21513018.131165002</v>
      </c>
      <c r="S1065" s="25">
        <f t="shared" ca="1" si="1047"/>
        <v>54290328.335483745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6404.7404596389215</v>
      </c>
      <c r="K1066" s="25">
        <f t="shared" si="1044"/>
        <v>16520.094745597391</v>
      </c>
      <c r="L1066" s="25"/>
      <c r="N1066" s="25">
        <f>'Combined Retirement'!$C$18/12</f>
        <v>33932.660666666663</v>
      </c>
      <c r="O1066" s="25">
        <f t="shared" si="1045"/>
        <v>11007.82546143035</v>
      </c>
      <c r="P1066" s="25">
        <f t="shared" si="1046"/>
        <v>22924.835205236312</v>
      </c>
      <c r="Q1066" s="25">
        <f t="array" aca="1" ref="Q1066" ca="1">INDEX('Isaac 401k'!L:L,MATCH('Retirement Calculator'!A1066,'Isaac 401k'!N:N,0),0)</f>
        <v>32907450.903291855</v>
      </c>
      <c r="R1066" s="25">
        <f t="array" aca="1" ref="R1066" ca="1">INDEX('Lorri 401b'!L:L,MATCH('Retirement Calculator'!A1066,'Lorri 401b'!N:N,0),0)</f>
        <v>21586066.778237816</v>
      </c>
      <c r="S1066" s="25">
        <f t="shared" ca="1" si="1047"/>
        <v>54493517.681529671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6404.7404596389215</v>
      </c>
      <c r="K1067" s="25">
        <f t="shared" si="1044"/>
        <v>16520.094745597391</v>
      </c>
      <c r="L1067" s="25"/>
      <c r="N1067" s="25">
        <f>'Combined Retirement'!$C$18/12</f>
        <v>33932.660666666663</v>
      </c>
      <c r="O1067" s="25">
        <f t="shared" si="1045"/>
        <v>11007.82546143035</v>
      </c>
      <c r="P1067" s="25">
        <f t="shared" si="1046"/>
        <v>22924.835205236312</v>
      </c>
      <c r="Q1067" s="25">
        <f t="array" aca="1" ref="Q1067" ca="1">INDEX('Isaac 401k'!L:L,MATCH('Retirement Calculator'!A1067,'Isaac 401k'!N:N,0),0)</f>
        <v>33038133.85517735</v>
      </c>
      <c r="R1067" s="25">
        <f t="array" aca="1" ref="R1067" ca="1">INDEX('Lorri 401b'!L:L,MATCH('Retirement Calculator'!A1067,'Lorri 401b'!N:N,0),0)</f>
        <v>21659419.794673435</v>
      </c>
      <c r="S1067" s="25">
        <f t="shared" ca="1" si="1047"/>
        <v>54697553.649850786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6404.7404596389215</v>
      </c>
      <c r="K1068" s="25">
        <f t="shared" si="1044"/>
        <v>16520.094745597391</v>
      </c>
      <c r="L1068" s="25"/>
      <c r="N1068" s="25">
        <f>'Combined Retirement'!$C$18/12</f>
        <v>33932.660666666663</v>
      </c>
      <c r="O1068" s="25">
        <f t="shared" si="1045"/>
        <v>11007.82546143035</v>
      </c>
      <c r="P1068" s="25">
        <f t="shared" si="1046"/>
        <v>22924.835205236312</v>
      </c>
      <c r="Q1068" s="25">
        <f t="array" aca="1" ref="Q1068" ca="1">INDEX('Isaac 401k'!L:L,MATCH('Retirement Calculator'!A1068,'Isaac 401k'!N:N,0),0)</f>
        <v>33169361.319362368</v>
      </c>
      <c r="R1068" s="25">
        <f t="array" aca="1" ref="R1068" ca="1">INDEX('Lorri 401b'!L:L,MATCH('Retirement Calculator'!A1068,'Lorri 401b'!N:N,0),0)</f>
        <v>21733078.448677536</v>
      </c>
      <c r="S1068" s="25">
        <f t="shared" ca="1" si="1047"/>
        <v>54902439.768039905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6404.7404596389215</v>
      </c>
      <c r="K1069" s="25">
        <f t="shared" si="1044"/>
        <v>16520.094745597391</v>
      </c>
      <c r="L1069" s="25"/>
      <c r="N1069" s="25">
        <f>'Combined Retirement'!$C$18/12</f>
        <v>33932.660666666663</v>
      </c>
      <c r="O1069" s="25">
        <f t="shared" si="1045"/>
        <v>11007.82546143035</v>
      </c>
      <c r="P1069" s="25">
        <f t="shared" si="1046"/>
        <v>22924.835205236312</v>
      </c>
      <c r="Q1069" s="25">
        <f t="array" aca="1" ref="Q1069" ca="1">INDEX('Isaac 401k'!L:L,MATCH('Retirement Calculator'!A1069,'Isaac 401k'!N:N,0),0)</f>
        <v>33301135.564648155</v>
      </c>
      <c r="R1069" s="25">
        <f t="array" aca="1" ref="R1069" ca="1">INDEX('Lorri 401b'!L:L,MATCH('Retirement Calculator'!A1069,'Lorri 401b'!N:N,0),0)</f>
        <v>21807044.013739988</v>
      </c>
      <c r="S1069" s="25">
        <f t="shared" ca="1" si="1047"/>
        <v>55108179.57838814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6404.7404596389215</v>
      </c>
      <c r="K1070" s="25">
        <f t="shared" si="1044"/>
        <v>16520.094745597391</v>
      </c>
      <c r="L1070" s="25"/>
      <c r="N1070" s="25">
        <f>'Combined Retirement'!$C$18/12</f>
        <v>33932.660666666663</v>
      </c>
      <c r="O1070" s="25">
        <f t="shared" si="1045"/>
        <v>11007.82546143035</v>
      </c>
      <c r="P1070" s="25">
        <f t="shared" si="1046"/>
        <v>22924.835205236312</v>
      </c>
      <c r="Q1070" s="25">
        <f t="array" aca="1" ref="Q1070" ca="1">INDEX('Isaac 401k'!L:L,MATCH('Retirement Calculator'!A1070,'Isaac 401k'!N:N,0),0)</f>
        <v>33433458.869289301</v>
      </c>
      <c r="R1070" s="25">
        <f t="array" aca="1" ref="R1070" ca="1">INDEX('Lorri 401b'!L:L,MATCH('Retirement Calculator'!A1070,'Lorri 401b'!N:N,0),0)</f>
        <v>21881317.768656865</v>
      </c>
      <c r="S1070" s="25">
        <f t="shared" ca="1" si="1047"/>
        <v>55314776.637946166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6404.7404596389215</v>
      </c>
      <c r="K1071" s="25">
        <f t="shared" si="1044"/>
        <v>16520.094745597391</v>
      </c>
      <c r="L1071" s="25"/>
      <c r="N1071" s="25">
        <f>'Combined Retirement'!$C$18/12</f>
        <v>33932.660666666663</v>
      </c>
      <c r="O1071" s="25">
        <f t="shared" si="1045"/>
        <v>11007.82546143035</v>
      </c>
      <c r="P1071" s="25">
        <f t="shared" si="1046"/>
        <v>22924.835205236312</v>
      </c>
      <c r="Q1071" s="25">
        <f t="array" aca="1" ref="Q1071" ca="1">INDEX('Isaac 401k'!L:L,MATCH('Retirement Calculator'!A1071,'Isaac 401k'!N:N,0),0)</f>
        <v>33566333.521033116</v>
      </c>
      <c r="R1071" s="25">
        <f t="array" aca="1" ref="R1071" ca="1">INDEX('Lorri 401b'!L:L,MATCH('Retirement Calculator'!A1071,'Lorri 401b'!N:N,0),0)</f>
        <v>21955900.997552563</v>
      </c>
      <c r="S1071" s="25">
        <f t="shared" ca="1" si="1047"/>
        <v>55522234.518585682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6404.7404596389215</v>
      </c>
      <c r="K1072" s="25">
        <f t="shared" si="1044"/>
        <v>16520.094745597391</v>
      </c>
      <c r="L1072" s="25"/>
      <c r="N1072" s="25">
        <f>'Combined Retirement'!$C$18/12</f>
        <v>33932.660666666663</v>
      </c>
      <c r="O1072" s="25">
        <f t="shared" si="1045"/>
        <v>11007.82546143035</v>
      </c>
      <c r="P1072" s="25">
        <f t="shared" si="1046"/>
        <v>22924.835205236312</v>
      </c>
      <c r="Q1072" s="25">
        <f t="array" aca="1" ref="Q1072" ca="1">INDEX('Isaac 401k'!L:L,MATCH('Retirement Calculator'!A1072,'Isaac 401k'!N:N,0),0)</f>
        <v>33699761.817159206</v>
      </c>
      <c r="R1072" s="25">
        <f t="array" aca="1" ref="R1072" ca="1">INDEX('Lorri 401b'!L:L,MATCH('Retirement Calculator'!A1072,'Lorri 401b'!N:N,0),0)</f>
        <v>22030794.989901993</v>
      </c>
      <c r="S1072" s="25">
        <f t="shared" ca="1" si="1047"/>
        <v>55730556.807061195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6404.7404596389215</v>
      </c>
      <c r="K1073" s="25">
        <f t="shared" si="1044"/>
        <v>16520.094745597391</v>
      </c>
      <c r="L1073" s="25"/>
      <c r="N1073" s="25">
        <f>'Combined Retirement'!$C$18/12</f>
        <v>33932.660666666663</v>
      </c>
      <c r="O1073" s="25">
        <f t="shared" si="1045"/>
        <v>11007.82546143035</v>
      </c>
      <c r="P1073" s="25">
        <f t="shared" si="1046"/>
        <v>22924.835205236312</v>
      </c>
      <c r="Q1073" s="25">
        <f t="array" aca="1" ref="Q1073" ca="1">INDEX('Isaac 401k'!L:L,MATCH('Retirement Calculator'!A1073,'Isaac 401k'!N:N,0),0)</f>
        <v>33833746.064519152</v>
      </c>
      <c r="R1073" s="25">
        <f t="array" aca="1" ref="R1073" ca="1">INDEX('Lorri 401b'!L:L,MATCH('Retirement Calculator'!A1073,'Lorri 401b'!N:N,0),0)</f>
        <v>22106001.040552881</v>
      </c>
      <c r="S1073" s="25">
        <f t="shared" ca="1" si="1047"/>
        <v>55939747.105072036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6404.7404596389215</v>
      </c>
      <c r="K1074" s="25">
        <f t="shared" si="1044"/>
        <v>16520.094745597391</v>
      </c>
      <c r="L1074" s="25"/>
      <c r="N1074" s="25">
        <f>'Combined Retirement'!$C$18/12</f>
        <v>33932.660666666663</v>
      </c>
      <c r="O1074" s="25">
        <f t="shared" si="1045"/>
        <v>11007.82546143035</v>
      </c>
      <c r="P1074" s="25">
        <f t="shared" si="1046"/>
        <v>22924.835205236312</v>
      </c>
      <c r="Q1074" s="25">
        <f t="array" aca="1" ref="Q1074" ca="1">INDEX('Isaac 401k'!L:L,MATCH('Retirement Calculator'!A1074,'Isaac 401k'!N:N,0),0)</f>
        <v>33968288.579576433</v>
      </c>
      <c r="R1074" s="25">
        <f t="array" aca="1" ref="R1074" ca="1">INDEX('Lorri 401b'!L:L,MATCH('Retirement Calculator'!A1074,'Lorri 401b'!N:N,0),0)</f>
        <v>22181520.449748147</v>
      </c>
      <c r="S1074" s="25">
        <f t="shared" ca="1" si="1047"/>
        <v>56149809.029324576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6404.7404596389215</v>
      </c>
      <c r="K1075" s="25">
        <f t="shared" si="1044"/>
        <v>16520.094745597391</v>
      </c>
      <c r="L1075" s="25"/>
      <c r="N1075" s="25">
        <f>'Combined Retirement'!$C$18/12</f>
        <v>33932.660666666663</v>
      </c>
      <c r="O1075" s="25">
        <f t="shared" si="1045"/>
        <v>11007.82546143035</v>
      </c>
      <c r="P1075" s="25">
        <f t="shared" si="1046"/>
        <v>22924.835205236312</v>
      </c>
      <c r="Q1075" s="25">
        <f t="array" aca="1" ref="Q1075" ca="1">INDEX('Isaac 401k'!L:L,MATCH('Retirement Calculator'!A1075,'Isaac 401k'!N:N,0),0)</f>
        <v>34103391.688446447</v>
      </c>
      <c r="R1075" s="25">
        <f t="array" aca="1" ref="R1075" ca="1">INDEX('Lorri 401b'!L:L,MATCH('Retirement Calculator'!A1075,'Lorri 401b'!N:N,0),0)</f>
        <v>22257354.523148391</v>
      </c>
      <c r="S1075" s="25">
        <f t="shared" ca="1" si="1047"/>
        <v>56360746.211594835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6404.7404596389215</v>
      </c>
      <c r="K1076" s="25">
        <f t="shared" si="1044"/>
        <v>16520.094745597391</v>
      </c>
      <c r="L1076" s="25"/>
      <c r="N1076" s="25">
        <f>'Combined Retirement'!$C$18/12</f>
        <v>33932.660666666663</v>
      </c>
      <c r="O1076" s="25">
        <f t="shared" si="1045"/>
        <v>11007.82546143035</v>
      </c>
      <c r="P1076" s="25">
        <f t="shared" si="1046"/>
        <v>22924.835205236312</v>
      </c>
      <c r="Q1076" s="25">
        <f t="array" aca="1" ref="Q1076" ca="1">INDEX('Isaac 401k'!L:L,MATCH('Retirement Calculator'!A1076,'Isaac 401k'!N:N,0),0)</f>
        <v>34239057.726936758</v>
      </c>
      <c r="R1076" s="25">
        <f t="array" aca="1" ref="R1076" ca="1">INDEX('Lorri 401b'!L:L,MATCH('Retirement Calculator'!A1076,'Lorri 401b'!N:N,0),0)</f>
        <v>22333504.571854472</v>
      </c>
      <c r="S1076" s="25">
        <f t="shared" ca="1" si="1047"/>
        <v>56572562.29879123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6404.7404596389215</v>
      </c>
      <c r="K1077" s="25">
        <f t="shared" si="1044"/>
        <v>16520.094745597391</v>
      </c>
      <c r="L1077" s="25"/>
      <c r="N1077" s="25">
        <f>'Combined Retirement'!$C$18/12</f>
        <v>33932.660666666663</v>
      </c>
      <c r="O1077" s="25">
        <f t="shared" si="1045"/>
        <v>11007.82546143035</v>
      </c>
      <c r="P1077" s="25">
        <f t="shared" si="1046"/>
        <v>22924.835205236312</v>
      </c>
      <c r="Q1077" s="25">
        <f t="array" aca="1" ref="Q1077" ca="1">INDEX('Isaac 401k'!L:L,MATCH('Retirement Calculator'!A1077,'Isaac 401k'!N:N,0),0)</f>
        <v>34375289.04058744</v>
      </c>
      <c r="R1077" s="25">
        <f t="array" aca="1" ref="R1077" ca="1">INDEX('Lorri 401b'!L:L,MATCH('Retirement Calculator'!A1077,'Lorri 401b'!N:N,0),0)</f>
        <v>22409971.91243016</v>
      </c>
      <c r="S1077" s="25">
        <f t="shared" ca="1" si="1047"/>
        <v>56785260.9530176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6404.7404596389215</v>
      </c>
      <c r="K1078" s="25">
        <f t="shared" si="1044"/>
        <v>16520.094745597391</v>
      </c>
      <c r="L1078" s="25"/>
      <c r="N1078" s="25">
        <f>'Combined Retirement'!$C$18/12</f>
        <v>33932.660666666663</v>
      </c>
      <c r="O1078" s="25">
        <f t="shared" si="1045"/>
        <v>11007.82546143035</v>
      </c>
      <c r="P1078" s="25">
        <f t="shared" si="1046"/>
        <v>22924.835205236312</v>
      </c>
      <c r="Q1078" s="25">
        <f t="array" aca="1" ref="Q1078" ca="1">INDEX('Isaac 401k'!L:L,MATCH('Retirement Calculator'!A1078,'Isaac 401k'!N:N,0),0)</f>
        <v>34512087.984711669</v>
      </c>
      <c r="R1078" s="25">
        <f t="array" aca="1" ref="R1078" ca="1">INDEX('Lorri 401b'!L:L,MATCH('Retirement Calculator'!A1078,'Lorri 401b'!N:N,0),0)</f>
        <v>22486757.866924912</v>
      </c>
      <c r="S1078" s="25">
        <f t="shared" ca="1" si="1047"/>
        <v>56998845.851636581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6404.7404596389215</v>
      </c>
      <c r="K1079" s="25">
        <f t="shared" si="1044"/>
        <v>16520.094745597391</v>
      </c>
      <c r="L1079" s="25"/>
      <c r="N1079" s="25">
        <f>'Combined Retirement'!$C$18/12</f>
        <v>33932.660666666663</v>
      </c>
      <c r="O1079" s="25">
        <f t="shared" si="1045"/>
        <v>11007.82546143035</v>
      </c>
      <c r="P1079" s="25">
        <f t="shared" si="1046"/>
        <v>22924.835205236312</v>
      </c>
      <c r="Q1079" s="25">
        <f t="array" aca="1" ref="Q1079" ca="1">INDEX('Isaac 401k'!L:L,MATCH('Retirement Calculator'!A1079,'Isaac 401k'!N:N,0),0)</f>
        <v>34649456.92443642</v>
      </c>
      <c r="R1079" s="25">
        <f t="array" aca="1" ref="R1079" ca="1">INDEX('Lorri 401b'!L:L,MATCH('Retirement Calculator'!A1079,'Lorri 401b'!N:N,0),0)</f>
        <v>22563863.762896728</v>
      </c>
      <c r="S1079" s="25">
        <f t="shared" ca="1" si="1047"/>
        <v>57213320.687333152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6404.7404596389215</v>
      </c>
      <c r="K1080" s="25">
        <f t="shared" si="1044"/>
        <v>16520.094745597391</v>
      </c>
      <c r="L1080" s="25"/>
      <c r="N1080" s="25">
        <f>'Combined Retirement'!$C$18/12</f>
        <v>33932.660666666663</v>
      </c>
      <c r="O1080" s="25">
        <f t="shared" si="1045"/>
        <v>11007.82546143035</v>
      </c>
      <c r="P1080" s="25">
        <f t="shared" si="1046"/>
        <v>22924.835205236312</v>
      </c>
      <c r="Q1080" s="25">
        <f t="array" aca="1" ref="Q1080" ca="1">INDEX('Isaac 401k'!L:L,MATCH('Retirement Calculator'!A1080,'Isaac 401k'!N:N,0),0)</f>
        <v>34787398.234743357</v>
      </c>
      <c r="R1080" s="25">
        <f t="array" aca="1" ref="R1080" ca="1">INDEX('Lorri 401b'!L:L,MATCH('Retirement Calculator'!A1080,'Lorri 401b'!N:N,0),0)</f>
        <v>22641290.933435094</v>
      </c>
      <c r="S1080" s="25">
        <f t="shared" ca="1" si="1047"/>
        <v>57428689.168178454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6404.7404596389215</v>
      </c>
      <c r="K1081" s="25">
        <f t="shared" si="1044"/>
        <v>16520.094745597391</v>
      </c>
      <c r="L1081" s="25"/>
      <c r="N1081" s="25">
        <f>'Combined Retirement'!$C$18/12</f>
        <v>33932.660666666663</v>
      </c>
      <c r="O1081" s="25">
        <f t="shared" si="1045"/>
        <v>11007.82546143035</v>
      </c>
      <c r="P1081" s="25">
        <f t="shared" si="1046"/>
        <v>22924.835205236312</v>
      </c>
      <c r="Q1081" s="25">
        <f t="array" aca="1" ref="Q1081" ca="1">INDEX('Isaac 401k'!L:L,MATCH('Retirement Calculator'!A1081,'Isaac 401k'!N:N,0),0)</f>
        <v>34925914.3005099</v>
      </c>
      <c r="R1081" s="25">
        <f t="array" aca="1" ref="R1081" ca="1">INDEX('Lorri 401b'!L:L,MATCH('Retirement Calculator'!A1081,'Lorri 401b'!N:N,0),0)</f>
        <v>22719040.717184033</v>
      </c>
      <c r="S1081" s="25">
        <f t="shared" ca="1" si="1047"/>
        <v>57644955.017693937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6404.7404596389215</v>
      </c>
      <c r="K1082" s="25">
        <f t="shared" si="1044"/>
        <v>16520.094745597391</v>
      </c>
      <c r="L1082" s="25"/>
      <c r="N1082" s="25">
        <f>'Combined Retirement'!$C$18/12</f>
        <v>33932.660666666663</v>
      </c>
      <c r="O1082" s="25">
        <f t="shared" si="1045"/>
        <v>11007.82546143035</v>
      </c>
      <c r="P1082" s="25">
        <f t="shared" si="1046"/>
        <v>22924.835205236312</v>
      </c>
      <c r="Q1082" s="25">
        <f t="array" aca="1" ref="Q1082" ca="1">INDEX('Isaac 401k'!L:L,MATCH('Retirement Calculator'!A1082,'Isaac 401k'!N:N,0),0)</f>
        <v>35065007.516550474</v>
      </c>
      <c r="R1082" s="25">
        <f t="array" aca="1" ref="R1082" ca="1">INDEX('Lorri 401b'!L:L,MATCH('Retirement Calculator'!A1082,'Lorri 401b'!N:N,0),0)</f>
        <v>22797114.458365262</v>
      </c>
      <c r="S1082" s="25">
        <f t="shared" ca="1" si="1047"/>
        <v>57862121.974915735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6404.7404596389215</v>
      </c>
      <c r="K1083" s="25">
        <f t="shared" si="1044"/>
        <v>16520.094745597391</v>
      </c>
      <c r="L1083" s="25"/>
      <c r="N1083" s="25">
        <f>'Combined Retirement'!$C$18/12</f>
        <v>33932.660666666663</v>
      </c>
      <c r="O1083" s="25">
        <f t="shared" si="1045"/>
        <v>11007.82546143035</v>
      </c>
      <c r="P1083" s="25">
        <f t="shared" si="1046"/>
        <v>22924.835205236312</v>
      </c>
      <c r="Q1083" s="25">
        <f t="array" aca="1" ref="Q1083" ca="1">INDEX('Isaac 401k'!L:L,MATCH('Retirement Calculator'!A1083,'Isaac 401k'!N:N,0),0)</f>
        <v>35204680.287657887</v>
      </c>
      <c r="R1083" s="25">
        <f t="array" aca="1" ref="R1083" ca="1">INDEX('Lorri 401b'!L:L,MATCH('Retirement Calculator'!A1083,'Lorri 401b'!N:N,0),0)</f>
        <v>22875513.506801412</v>
      </c>
      <c r="S1083" s="25">
        <f t="shared" ca="1" si="1047"/>
        <v>58080193.794459298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6404.7404596389215</v>
      </c>
      <c r="K1084" s="25">
        <f t="shared" si="1044"/>
        <v>16520.094745597391</v>
      </c>
      <c r="L1084" s="25"/>
      <c r="N1084" s="25">
        <f>'Combined Retirement'!$C$18/12</f>
        <v>33932.660666666663</v>
      </c>
      <c r="O1084" s="25">
        <f t="shared" si="1045"/>
        <v>11007.82546143035</v>
      </c>
      <c r="P1084" s="25">
        <f t="shared" si="1046"/>
        <v>22924.835205236312</v>
      </c>
      <c r="Q1084" s="25">
        <f t="array" aca="1" ref="Q1084" ca="1">INDEX('Isaac 401k'!L:L,MATCH('Retirement Calculator'!A1084,'Isaac 401k'!N:N,0),0)</f>
        <v>35344935.028644912</v>
      </c>
      <c r="R1084" s="25">
        <f t="array" aca="1" ref="R1084" ca="1">INDEX('Lorri 401b'!L:L,MATCH('Retirement Calculator'!A1084,'Lorri 401b'!N:N,0),0)</f>
        <v>22954239.217939377</v>
      </c>
      <c r="S1084" s="25">
        <f t="shared" ca="1" si="1047"/>
        <v>58299174.246584289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6404.7404596389215</v>
      </c>
      <c r="K1085" s="25">
        <f t="shared" si="1044"/>
        <v>16520.094745597391</v>
      </c>
      <c r="L1085" s="25"/>
      <c r="N1085" s="25">
        <f>'Combined Retirement'!$C$18/12</f>
        <v>33932.660666666663</v>
      </c>
      <c r="O1085" s="25">
        <f t="shared" si="1045"/>
        <v>11007.82546143035</v>
      </c>
      <c r="P1085" s="25">
        <f t="shared" si="1046"/>
        <v>22924.835205236312</v>
      </c>
      <c r="Q1085" s="25">
        <f t="array" aca="1" ref="Q1085" ca="1">INDEX('Isaac 401k'!L:L,MATCH('Retirement Calculator'!A1085,'Isaac 401k'!N:N,0),0)</f>
        <v>35485774.164386049</v>
      </c>
      <c r="R1085" s="25">
        <f t="array" aca="1" ref="R1085" ca="1">INDEX('Lorri 401b'!L:L,MATCH('Retirement Calculator'!A1085,'Lorri 401b'!N:N,0),0)</f>
        <v>23033292.952873752</v>
      </c>
      <c r="S1085" s="25">
        <f t="shared" ca="1" si="1047"/>
        <v>58519067.1172598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6404.7404596389215</v>
      </c>
      <c r="K1086" s="25">
        <f t="shared" si="1044"/>
        <v>16520.094745597391</v>
      </c>
      <c r="L1086" s="25"/>
      <c r="N1086" s="25">
        <f>'Combined Retirement'!$C$18/12</f>
        <v>33932.660666666663</v>
      </c>
      <c r="O1086" s="25">
        <f t="shared" si="1045"/>
        <v>11007.82546143035</v>
      </c>
      <c r="P1086" s="25">
        <f t="shared" si="1046"/>
        <v>22924.835205236312</v>
      </c>
      <c r="Q1086" s="25">
        <f t="array" aca="1" ref="Q1086" ca="1">INDEX('Isaac 401k'!L:L,MATCH('Retirement Calculator'!A1086,'Isaac 401k'!N:N,0),0)</f>
        <v>35627200.12985944</v>
      </c>
      <c r="R1086" s="25">
        <f t="array" aca="1" ref="R1086" ca="1">INDEX('Lorri 401b'!L:L,MATCH('Retirement Calculator'!A1086,'Lorri 401b'!N:N,0),0)</f>
        <v>23112676.078370355</v>
      </c>
      <c r="S1086" s="25">
        <f t="shared" ca="1" si="1047"/>
        <v>58739876.208229795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6404.7404596389215</v>
      </c>
      <c r="K1087" s="25">
        <f t="shared" si="1044"/>
        <v>16520.094745597391</v>
      </c>
      <c r="L1087" s="25"/>
      <c r="N1087" s="25">
        <f>'Combined Retirement'!$C$18/12</f>
        <v>33932.660666666663</v>
      </c>
      <c r="O1087" s="25">
        <f t="shared" si="1045"/>
        <v>11007.82546143035</v>
      </c>
      <c r="P1087" s="25">
        <f t="shared" si="1046"/>
        <v>22924.835205236312</v>
      </c>
      <c r="Q1087" s="25">
        <f t="array" aca="1" ref="Q1087" ca="1">INDEX('Isaac 401k'!L:L,MATCH('Retirement Calculator'!A1087,'Isaac 401k'!N:N,0),0)</f>
        <v>35769215.370188966</v>
      </c>
      <c r="R1087" s="25">
        <f t="array" aca="1" ref="R1087" ca="1">INDEX('Lorri 401b'!L:L,MATCH('Retirement Calculator'!A1087,'Lorri 401b'!N:N,0),0)</f>
        <v>23192389.966889858</v>
      </c>
      <c r="S1087" s="25">
        <f t="shared" ca="1" si="1047"/>
        <v>58961605.337078825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6404.7404596389215</v>
      </c>
      <c r="K1088" s="25">
        <f t="shared" si="1044"/>
        <v>16520.094745597391</v>
      </c>
      <c r="L1088" s="25"/>
      <c r="N1088" s="25">
        <f>'Combined Retirement'!$C$18/12</f>
        <v>33932.660666666663</v>
      </c>
      <c r="O1088" s="25">
        <f t="shared" si="1045"/>
        <v>11007.82546143035</v>
      </c>
      <c r="P1088" s="25">
        <f t="shared" si="1046"/>
        <v>22924.835205236312</v>
      </c>
      <c r="Q1088" s="25">
        <f t="array" aca="1" ref="Q1088" ca="1">INDEX('Isaac 401k'!L:L,MATCH('Retirement Calculator'!A1088,'Isaac 401k'!N:N,0),0)</f>
        <v>35911822.340686537</v>
      </c>
      <c r="R1088" s="25">
        <f t="array" aca="1" ref="R1088" ca="1">INDEX('Lorri 401b'!L:L,MATCH('Retirement Calculator'!A1088,'Lorri 401b'!N:N,0),0)</f>
        <v>23272435.996611528</v>
      </c>
      <c r="S1088" s="25">
        <f t="shared" ca="1" si="1047"/>
        <v>59184258.337298065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6404.7404596389215</v>
      </c>
      <c r="K1089" s="25">
        <f t="shared" si="1044"/>
        <v>16520.094745597391</v>
      </c>
      <c r="L1089" s="25"/>
      <c r="N1089" s="25">
        <f>'Combined Retirement'!$C$18/12</f>
        <v>33932.660666666663</v>
      </c>
      <c r="O1089" s="25">
        <f t="shared" si="1045"/>
        <v>11007.82546143035</v>
      </c>
      <c r="P1089" s="25">
        <f t="shared" si="1046"/>
        <v>22924.835205236312</v>
      </c>
      <c r="Q1089" s="25">
        <f t="array" aca="1" ref="Q1089" ca="1">INDEX('Isaac 401k'!L:L,MATCH('Retirement Calculator'!A1089,'Isaac 401k'!N:N,0),0)</f>
        <v>36055023.506894514</v>
      </c>
      <c r="R1089" s="25">
        <f t="array" aca="1" ref="R1089" ca="1">INDEX('Lorri 401b'!L:L,MATCH('Retirement Calculator'!A1089,'Lorri 401b'!N:N,0),0)</f>
        <v>23352815.551457036</v>
      </c>
      <c r="S1089" s="25">
        <f t="shared" ca="1" si="1047"/>
        <v>59407839.058351547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6404.7404596389215</v>
      </c>
      <c r="K1090" s="25">
        <f t="shared" si="1044"/>
        <v>16520.094745597391</v>
      </c>
      <c r="L1090" s="25"/>
      <c r="N1090" s="25">
        <f>'Combined Retirement'!$C$18/12</f>
        <v>33932.660666666663</v>
      </c>
      <c r="O1090" s="25">
        <f t="shared" si="1045"/>
        <v>11007.82546143035</v>
      </c>
      <c r="P1090" s="25">
        <f t="shared" si="1046"/>
        <v>22924.835205236312</v>
      </c>
      <c r="Q1090" s="25">
        <f t="array" aca="1" ref="Q1090" ca="1">INDEX('Isaac 401k'!L:L,MATCH('Retirement Calculator'!A1090,'Isaac 401k'!N:N,0),0)</f>
        <v>36198821.344628356</v>
      </c>
      <c r="R1090" s="25">
        <f t="array" aca="1" ref="R1090" ca="1">INDEX('Lorri 401b'!L:L,MATCH('Retirement Calculator'!A1090,'Lorri 401b'!N:N,0),0)</f>
        <v>23433530.021114402</v>
      </c>
      <c r="S1090" s="25">
        <f t="shared" ca="1" si="1047"/>
        <v>59632351.365742758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6404.7404596389215</v>
      </c>
      <c r="K1091" s="25">
        <f t="shared" si="1044"/>
        <v>16520.094745597391</v>
      </c>
      <c r="L1091" s="25"/>
      <c r="N1091" s="25">
        <f>'Combined Retirement'!$C$18/12</f>
        <v>33932.660666666663</v>
      </c>
      <c r="O1091" s="25">
        <f t="shared" si="1045"/>
        <v>11007.82546143035</v>
      </c>
      <c r="P1091" s="25">
        <f t="shared" si="1046"/>
        <v>22924.835205236312</v>
      </c>
      <c r="Q1091" s="25">
        <f t="array" aca="1" ref="Q1091" ca="1">INDEX('Isaac 401k'!L:L,MATCH('Retirement Calculator'!A1091,'Isaac 401k'!N:N,0),0)</f>
        <v>36343218.340019427</v>
      </c>
      <c r="R1091" s="25">
        <f t="array" aca="1" ref="R1091" ca="1">INDEX('Lorri 401b'!L:L,MATCH('Retirement Calculator'!A1091,'Lorri 401b'!N:N,0),0)</f>
        <v>23514580.801062007</v>
      </c>
      <c r="S1091" s="25">
        <f t="shared" ca="1" si="1047"/>
        <v>59857799.141081437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6404.7404596389215</v>
      </c>
      <c r="K1092" s="25">
        <f t="shared" si="1044"/>
        <v>16520.094745597391</v>
      </c>
      <c r="L1092" s="25"/>
      <c r="N1092" s="25">
        <f>'Combined Retirement'!$C$18/12</f>
        <v>33932.660666666663</v>
      </c>
      <c r="O1092" s="25">
        <f t="shared" si="1045"/>
        <v>11007.82546143035</v>
      </c>
      <c r="P1092" s="25">
        <f t="shared" si="1046"/>
        <v>22924.835205236312</v>
      </c>
      <c r="Q1092" s="25">
        <f t="array" aca="1" ref="Q1092" ca="1">INDEX('Isaac 401k'!L:L,MATCH('Retirement Calculator'!A1092,'Isaac 401k'!N:N,0),0)</f>
        <v>36488216.989557959</v>
      </c>
      <c r="R1092" s="25">
        <f t="array" aca="1" ref="R1092" ca="1">INDEX('Lorri 401b'!L:L,MATCH('Retirement Calculator'!A1092,'Lorri 401b'!N:N,0),0)</f>
        <v>23595969.292592727</v>
      </c>
      <c r="S1092" s="25">
        <f t="shared" ca="1" si="1047"/>
        <v>60084186.282150686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6404.7404596389215</v>
      </c>
      <c r="K1093" s="25">
        <f t="shared" si="1044"/>
        <v>16520.094745597391</v>
      </c>
      <c r="L1093" s="25"/>
      <c r="N1093" s="25">
        <f>'Combined Retirement'!$C$18/12</f>
        <v>33932.660666666663</v>
      </c>
      <c r="O1093" s="25">
        <f t="shared" si="1045"/>
        <v>11007.82546143035</v>
      </c>
      <c r="P1093" s="25">
        <f t="shared" si="1046"/>
        <v>22924.835205236312</v>
      </c>
      <c r="Q1093" s="25">
        <f t="array" aca="1" ref="Q1093" ca="1">INDEX('Isaac 401k'!L:L,MATCH('Retirement Calculator'!A1093,'Isaac 401k'!N:N,0),0)</f>
        <v>36633819.800136231</v>
      </c>
      <c r="R1093" s="25">
        <f t="array" aca="1" ref="R1093" ca="1">INDEX('Lorri 401b'!L:L,MATCH('Retirement Calculator'!A1093,'Lorri 401b'!N:N,0),0)</f>
        <v>23677696.902838159</v>
      </c>
      <c r="S1093" s="25">
        <f t="shared" ca="1" si="1047"/>
        <v>60311516.702974394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6404.7404596389215</v>
      </c>
      <c r="K1094" s="25">
        <f t="shared" si="1044"/>
        <v>16520.094745597391</v>
      </c>
      <c r="L1094" s="25"/>
      <c r="N1094" s="25">
        <f>'Combined Retirement'!$C$18/12</f>
        <v>33932.660666666663</v>
      </c>
      <c r="O1094" s="25">
        <f t="shared" si="1045"/>
        <v>11007.82546143035</v>
      </c>
      <c r="P1094" s="25">
        <f t="shared" si="1046"/>
        <v>22924.835205236312</v>
      </c>
      <c r="Q1094" s="25">
        <f t="array" aca="1" ref="Q1094" ca="1">INDEX('Isaac 401k'!L:L,MATCH('Retirement Calculator'!A1094,'Isaac 401k'!N:N,0),0)</f>
        <v>36780029.289091915</v>
      </c>
      <c r="R1094" s="25">
        <f t="array" aca="1" ref="R1094" ca="1">INDEX('Lorri 401b'!L:L,MATCH('Retirement Calculator'!A1094,'Lorri 401b'!N:N,0),0)</f>
        <v>23759765.044792946</v>
      </c>
      <c r="S1094" s="25">
        <f t="shared" ca="1" si="1047"/>
        <v>60539794.333884865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6404.7404596389215</v>
      </c>
      <c r="K1095" s="25">
        <f t="shared" si="1044"/>
        <v>16520.094745597391</v>
      </c>
      <c r="L1095" s="25"/>
      <c r="N1095" s="25">
        <f>'Combined Retirement'!$C$18/12</f>
        <v>33932.660666666663</v>
      </c>
      <c r="O1095" s="25">
        <f t="shared" si="1045"/>
        <v>11007.82546143035</v>
      </c>
      <c r="P1095" s="25">
        <f t="shared" si="1046"/>
        <v>22924.835205236312</v>
      </c>
      <c r="Q1095" s="25">
        <f t="array" aca="1" ref="Q1095" ca="1">INDEX('Isaac 401k'!L:L,MATCH('Retirement Calculator'!A1095,'Isaac 401k'!N:N,0),0)</f>
        <v>36926847.984251581</v>
      </c>
      <c r="R1095" s="25">
        <f t="array" aca="1" ref="R1095" ca="1">INDEX('Lorri 401b'!L:L,MATCH('Retirement Calculator'!A1095,'Lorri 401b'!N:N,0),0)</f>
        <v>23842175.137339212</v>
      </c>
      <c r="S1095" s="25">
        <f t="shared" ca="1" si="1047"/>
        <v>60769023.121590793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6404.7404596389215</v>
      </c>
      <c r="K1096" s="25">
        <f t="shared" si="1044"/>
        <v>16520.094745597391</v>
      </c>
      <c r="L1096" s="25"/>
      <c r="N1096" s="25">
        <f>'Combined Retirement'!$C$18/12</f>
        <v>33932.660666666663</v>
      </c>
      <c r="O1096" s="25">
        <f t="shared" si="1045"/>
        <v>11007.82546143035</v>
      </c>
      <c r="P1096" s="25">
        <f t="shared" si="1046"/>
        <v>22924.835205236312</v>
      </c>
      <c r="Q1096" s="25">
        <f t="array" aca="1" ref="Q1096" ca="1">INDEX('Isaac 401k'!L:L,MATCH('Retirement Calculator'!A1096,'Isaac 401k'!N:N,0),0)</f>
        <v>37074278.42397441</v>
      </c>
      <c r="R1096" s="25">
        <f t="array" aca="1" ref="R1096" ca="1">INDEX('Lorri 401b'!L:L,MATCH('Retirement Calculator'!A1096,'Lorri 401b'!N:N,0),0)</f>
        <v>23924928.605271086</v>
      </c>
      <c r="S1096" s="25">
        <f t="shared" ca="1" si="1047"/>
        <v>60999207.029245496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6404.7404596389215</v>
      </c>
      <c r="K1097" s="25">
        <f t="shared" si="1044"/>
        <v>16520.094745597391</v>
      </c>
      <c r="L1097" s="25"/>
      <c r="N1097" s="25">
        <f>'Combined Retirement'!$C$18/12</f>
        <v>33932.660666666663</v>
      </c>
      <c r="O1097" s="25">
        <f t="shared" si="1045"/>
        <v>11007.82546143035</v>
      </c>
      <c r="P1097" s="25">
        <f t="shared" si="1046"/>
        <v>22924.835205236312</v>
      </c>
      <c r="Q1097" s="25">
        <f t="array" aca="1" ref="Q1097" ca="1">INDEX('Isaac 401k'!L:L,MATCH('Retirement Calculator'!A1097,'Isaac 401k'!N:N,0),0)</f>
        <v>37222323.157196082</v>
      </c>
      <c r="R1097" s="25">
        <f t="array" aca="1" ref="R1097" ca="1">INDEX('Lorri 401b'!L:L,MATCH('Retirement Calculator'!A1097,'Lorri 401b'!N:N,0),0)</f>
        <v>24008026.879319344</v>
      </c>
      <c r="S1097" s="25">
        <f t="shared" ca="1" si="1047"/>
        <v>61230350.03651543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6404.7404596389215</v>
      </c>
      <c r="K1098" s="25">
        <f t="shared" si="1044"/>
        <v>16520.094745597391</v>
      </c>
      <c r="L1098" s="25"/>
      <c r="N1098" s="25">
        <f>'Combined Retirement'!$C$18/12</f>
        <v>33932.660666666663</v>
      </c>
      <c r="O1098" s="25">
        <f t="shared" si="1045"/>
        <v>11007.82546143035</v>
      </c>
      <c r="P1098" s="25">
        <f t="shared" si="1046"/>
        <v>22924.835205236312</v>
      </c>
      <c r="Q1098" s="25">
        <f t="array" aca="1" ref="Q1098" ca="1">INDEX('Isaac 401k'!L:L,MATCH('Retirement Calculator'!A1098,'Isaac 401k'!N:N,0),0)</f>
        <v>37370984.743472852</v>
      </c>
      <c r="R1098" s="25">
        <f t="array" aca="1" ref="R1098" ca="1">INDEX('Lorri 401b'!L:L,MATCH('Retirement Calculator'!A1098,'Lorri 401b'!N:N,0),0)</f>
        <v>24091471.396176137</v>
      </c>
      <c r="S1098" s="25">
        <f t="shared" ca="1" si="1047"/>
        <v>61462456.139648989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6404.7404596389215</v>
      </c>
      <c r="K1099" s="25">
        <f t="shared" si="1044"/>
        <v>16520.094745597391</v>
      </c>
      <c r="L1099" s="25"/>
      <c r="N1099" s="25">
        <f>'Combined Retirement'!$C$18/12</f>
        <v>33932.660666666663</v>
      </c>
      <c r="O1099" s="25">
        <f t="shared" si="1045"/>
        <v>11007.82546143035</v>
      </c>
      <c r="P1099" s="25">
        <f t="shared" si="1046"/>
        <v>22924.835205236312</v>
      </c>
      <c r="Q1099" s="25">
        <f t="array" aca="1" ref="Q1099" ca="1">INDEX('Isaac 401k'!L:L,MATCH('Retirement Calculator'!A1099,'Isaac 401k'!N:N,0),0)</f>
        <v>37520265.75302577</v>
      </c>
      <c r="R1099" s="25">
        <f t="array" aca="1" ref="R1099" ca="1">INDEX('Lorri 401b'!L:L,MATCH('Retirement Calculator'!A1099,'Lorri 401b'!N:N,0),0)</f>
        <v>24175263.598519832</v>
      </c>
      <c r="S1099" s="25">
        <f t="shared" ca="1" si="1047"/>
        <v>61695529.351545602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6404.7404596389215</v>
      </c>
      <c r="K1100" s="25">
        <f t="shared" si="1044"/>
        <v>16520.094745597391</v>
      </c>
      <c r="L1100" s="25"/>
      <c r="N1100" s="25">
        <f>'Combined Retirement'!$C$18/12</f>
        <v>33932.660666666663</v>
      </c>
      <c r="O1100" s="25">
        <f t="shared" si="1045"/>
        <v>11007.82546143035</v>
      </c>
      <c r="P1100" s="25">
        <f t="shared" si="1046"/>
        <v>22924.835205236312</v>
      </c>
      <c r="Q1100" s="25">
        <f t="array" aca="1" ref="Q1100" ca="1">INDEX('Isaac 401k'!L:L,MATCH('Retirement Calculator'!A1100,'Isaac 401k'!N:N,0),0)</f>
        <v>37670168.76678516</v>
      </c>
      <c r="R1100" s="25">
        <f t="array" aca="1" ref="R1100" ca="1">INDEX('Lorri 401b'!L:L,MATCH('Retirement Calculator'!A1100,'Lorri 401b'!N:N,0),0)</f>
        <v>24259404.93503996</v>
      </c>
      <c r="S1100" s="25">
        <f t="shared" ca="1" si="1047"/>
        <v>61929573.70182512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6404.7404596389215</v>
      </c>
      <c r="K1101" s="25">
        <f t="shared" si="1044"/>
        <v>16520.094745597391</v>
      </c>
      <c r="L1101" s="25"/>
      <c r="N1101" s="25">
        <f>'Combined Retirement'!$C$18/12</f>
        <v>33932.660666666663</v>
      </c>
      <c r="O1101" s="25">
        <f t="shared" si="1045"/>
        <v>11007.82546143035</v>
      </c>
      <c r="P1101" s="25">
        <f t="shared" si="1046"/>
        <v>22924.835205236312</v>
      </c>
      <c r="Q1101" s="25">
        <f t="array" aca="1" ref="Q1101" ca="1">INDEX('Isaac 401k'!L:L,MATCH('Retirement Calculator'!A1101,'Isaac 401k'!N:N,0),0)</f>
        <v>37820696.376435213</v>
      </c>
      <c r="R1101" s="25">
        <f t="array" aca="1" ref="R1101" ca="1">INDEX('Lorri 401b'!L:L,MATCH('Retirement Calculator'!A1101,'Lorri 401b'!N:N,0),0)</f>
        <v>24343896.860462256</v>
      </c>
      <c r="S1101" s="25">
        <f t="shared" ca="1" si="1047"/>
        <v>62164593.236897469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6404.7404596389215</v>
      </c>
      <c r="K1102" s="25">
        <f t="shared" si="1044"/>
        <v>16520.094745597391</v>
      </c>
      <c r="L1102" s="25"/>
      <c r="N1102" s="25">
        <f>'Combined Retirement'!$C$18/12</f>
        <v>33932.660666666663</v>
      </c>
      <c r="O1102" s="25">
        <f t="shared" si="1045"/>
        <v>11007.82546143035</v>
      </c>
      <c r="P1102" s="25">
        <f t="shared" si="1046"/>
        <v>22924.835205236312</v>
      </c>
      <c r="Q1102" s="25">
        <f t="array" aca="1" ref="Q1102" ca="1">INDEX('Isaac 401k'!L:L,MATCH('Retirement Calculator'!A1102,'Isaac 401k'!N:N,0),0)</f>
        <v>37971851.184458807</v>
      </c>
      <c r="R1102" s="25">
        <f t="array" aca="1" ref="R1102" ca="1">INDEX('Lorri 401b'!L:L,MATCH('Retirement Calculator'!A1102,'Lorri 401b'!N:N,0),0)</f>
        <v>24428740.835573811</v>
      </c>
      <c r="S1102" s="25">
        <f t="shared" ca="1" si="1047"/>
        <v>62400592.020032614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6404.7404596389215</v>
      </c>
      <c r="K1103" s="25">
        <f t="shared" si="1044"/>
        <v>16520.094745597391</v>
      </c>
      <c r="L1103" s="25"/>
      <c r="N1103" s="25">
        <f>'Combined Retirement'!$C$18/12</f>
        <v>33932.660666666663</v>
      </c>
      <c r="O1103" s="25">
        <f t="shared" si="1045"/>
        <v>11007.82546143035</v>
      </c>
      <c r="P1103" s="25">
        <f t="shared" si="1046"/>
        <v>22924.835205236312</v>
      </c>
      <c r="Q1103" s="25">
        <f t="array" aca="1" ref="Q1103" ca="1">INDEX('Isaac 401k'!L:L,MATCH('Retirement Calculator'!A1103,'Isaac 401k'!N:N,0),0)</f>
        <v>38123635.8041825</v>
      </c>
      <c r="R1103" s="25">
        <f t="array" aca="1" ref="R1103" ca="1">INDEX('Lorri 401b'!L:L,MATCH('Retirement Calculator'!A1103,'Lorri 401b'!N:N,0),0)</f>
        <v>24513938.327248331</v>
      </c>
      <c r="S1103" s="25">
        <f t="shared" ca="1" si="1047"/>
        <v>62637574.131430835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6404.7404596389215</v>
      </c>
      <c r="K1104" s="25">
        <f t="shared" si="1044"/>
        <v>16520.094745597391</v>
      </c>
      <c r="L1104" s="25"/>
      <c r="N1104" s="25">
        <f>'Combined Retirement'!$C$18/12</f>
        <v>33932.660666666663</v>
      </c>
      <c r="O1104" s="25">
        <f t="shared" si="1045"/>
        <v>11007.82546143035</v>
      </c>
      <c r="P1104" s="25">
        <f t="shared" si="1046"/>
        <v>22924.835205236312</v>
      </c>
      <c r="Q1104" s="25">
        <f t="array" aca="1" ref="Q1104" ca="1">INDEX('Isaac 401k'!L:L,MATCH('Retirement Calculator'!A1104,'Isaac 401k'!N:N,0),0)</f>
        <v>38276052.859821707</v>
      </c>
      <c r="R1104" s="25">
        <f t="array" aca="1" ref="R1104" ca="1">INDEX('Lorri 401b'!L:L,MATCH('Retirement Calculator'!A1104,'Lorri 401b'!N:N,0),0)</f>
        <v>24599490.808471493</v>
      </c>
      <c r="S1104" s="25">
        <f t="shared" ca="1" si="1047"/>
        <v>62875543.6682932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6404.7404596389215</v>
      </c>
      <c r="K1105" s="25">
        <f t="shared" si="1044"/>
        <v>16520.094745597391</v>
      </c>
      <c r="L1105" s="25"/>
      <c r="N1105" s="25">
        <f>'Combined Retirement'!$C$18/12</f>
        <v>33932.660666666663</v>
      </c>
      <c r="O1105" s="25">
        <f t="shared" si="1045"/>
        <v>11007.82546143035</v>
      </c>
      <c r="P1105" s="25">
        <f t="shared" si="1046"/>
        <v>22924.835205236312</v>
      </c>
      <c r="Q1105" s="25">
        <f t="array" aca="1" ref="Q1105" ca="1">INDEX('Isaac 401k'!L:L,MATCH('Retirement Calculator'!A1105,'Isaac 401k'!N:N,0),0)</f>
        <v>38429104.986526079</v>
      </c>
      <c r="R1105" s="25">
        <f t="array" aca="1" ref="R1105" ca="1">INDEX('Lorri 401b'!L:L,MATCH('Retirement Calculator'!A1105,'Lorri 401b'!N:N,0),0)</f>
        <v>24685399.758366421</v>
      </c>
      <c r="S1105" s="25">
        <f t="shared" ca="1" si="1047"/>
        <v>63114504.7448925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6404.7404596389215</v>
      </c>
      <c r="K1106" s="25">
        <f t="shared" si="1044"/>
        <v>16520.094745597391</v>
      </c>
      <c r="L1106" s="25"/>
      <c r="N1106" s="25">
        <f>'Combined Retirement'!$C$18/12</f>
        <v>33932.660666666663</v>
      </c>
      <c r="O1106" s="25">
        <f t="shared" si="1045"/>
        <v>11007.82546143035</v>
      </c>
      <c r="P1106" s="25">
        <f t="shared" si="1046"/>
        <v>22924.835205236312</v>
      </c>
      <c r="Q1106" s="25">
        <f t="array" aca="1" ref="Q1106" ca="1">INDEX('Isaac 401k'!L:L,MATCH('Retirement Calculator'!A1106,'Isaac 401k'!N:N,0),0)</f>
        <v>38582794.830425054</v>
      </c>
      <c r="R1106" s="25">
        <f t="array" aca="1" ref="R1106" ca="1">INDEX('Lorri 401b'!L:L,MATCH('Retirement Calculator'!A1106,'Lorri 401b'!N:N,0),0)</f>
        <v>24771666.662219241</v>
      </c>
      <c r="S1106" s="25">
        <f t="shared" ca="1" si="1047"/>
        <v>63354461.492644295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6404.7404596389215</v>
      </c>
      <c r="K1107" s="25">
        <f t="shared" si="1044"/>
        <v>16520.094745597391</v>
      </c>
      <c r="L1107" s="25"/>
      <c r="N1107" s="25">
        <f>'Combined Retirement'!$C$18/12</f>
        <v>33932.660666666663</v>
      </c>
      <c r="O1107" s="25">
        <f t="shared" si="1045"/>
        <v>11007.82546143035</v>
      </c>
      <c r="P1107" s="25">
        <f t="shared" si="1046"/>
        <v>22924.835205236312</v>
      </c>
      <c r="Q1107" s="25">
        <f t="array" aca="1" ref="Q1107" ca="1">INDEX('Isaac 401k'!L:L,MATCH('Retirement Calculator'!A1107,'Isaac 401k'!N:N,0),0)</f>
        <v>38737125.048673607</v>
      </c>
      <c r="R1107" s="25">
        <f t="array" aca="1" ref="R1107" ca="1">INDEX('Lorri 401b'!L:L,MATCH('Retirement Calculator'!A1107,'Lorri 401b'!N:N,0),0)</f>
        <v>24858293.011504784</v>
      </c>
      <c r="S1107" s="25">
        <f t="shared" ca="1" si="1047"/>
        <v>63595418.060178392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6404.7404596389215</v>
      </c>
      <c r="K1108" s="25">
        <f t="shared" si="1044"/>
        <v>16520.094745597391</v>
      </c>
      <c r="L1108" s="25"/>
      <c r="N1108" s="25">
        <f>'Combined Retirement'!$C$18/12</f>
        <v>33932.660666666663</v>
      </c>
      <c r="O1108" s="25">
        <f t="shared" si="1045"/>
        <v>11007.82546143035</v>
      </c>
      <c r="P1108" s="25">
        <f t="shared" si="1046"/>
        <v>22924.835205236312</v>
      </c>
      <c r="Q1108" s="25">
        <f t="array" aca="1" ref="Q1108" ca="1">INDEX('Isaac 401k'!L:L,MATCH('Retirement Calculator'!A1108,'Isaac 401k'!N:N,0),0)</f>
        <v>38892098.309498198</v>
      </c>
      <c r="R1108" s="25">
        <f t="array" aca="1" ref="R1108" ca="1">INDEX('Lorri 401b'!L:L,MATCH('Retirement Calculator'!A1108,'Lorri 401b'!N:N,0),0)</f>
        <v>24945280.303912349</v>
      </c>
      <c r="S1108" s="25">
        <f t="shared" ca="1" si="1047"/>
        <v>63837378.613410547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6404.7404596389215</v>
      </c>
      <c r="K1109" s="25">
        <f t="shared" si="1044"/>
        <v>16520.094745597391</v>
      </c>
      <c r="L1109" s="25"/>
      <c r="N1109" s="25">
        <f>'Combined Retirement'!$C$18/12</f>
        <v>33932.660666666663</v>
      </c>
      <c r="O1109" s="25">
        <f t="shared" si="1045"/>
        <v>11007.82546143035</v>
      </c>
      <c r="P1109" s="25">
        <f t="shared" si="1046"/>
        <v>22924.835205236312</v>
      </c>
      <c r="Q1109" s="25">
        <f t="array" aca="1" ref="Q1109" ca="1">INDEX('Isaac 401k'!L:L,MATCH('Retirement Calculator'!A1109,'Isaac 401k'!N:N,0),0)</f>
        <v>39047717.292242892</v>
      </c>
      <c r="R1109" s="25">
        <f t="array" aca="1" ref="R1109" ca="1">INDEX('Lorri 401b'!L:L,MATCH('Retirement Calculator'!A1109,'Lorri 401b'!N:N,0),0)</f>
        <v>25032630.04337161</v>
      </c>
      <c r="S1109" s="25">
        <f t="shared" ca="1" si="1047"/>
        <v>64080347.335614502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6404.7404596389215</v>
      </c>
      <c r="K1110" s="25">
        <f t="shared" si="1044"/>
        <v>16520.094745597391</v>
      </c>
      <c r="L1110" s="25"/>
      <c r="N1110" s="25">
        <f>'Combined Retirement'!$C$18/12</f>
        <v>33932.660666666663</v>
      </c>
      <c r="O1110" s="25">
        <f t="shared" si="1045"/>
        <v>11007.82546143035</v>
      </c>
      <c r="P1110" s="25">
        <f t="shared" si="1046"/>
        <v>22924.835205236312</v>
      </c>
      <c r="Q1110" s="25">
        <f t="array" aca="1" ref="Q1110" ca="1">INDEX('Isaac 401k'!L:L,MATCH('Retirement Calculator'!A1110,'Isaac 401k'!N:N,0),0)</f>
        <v>39203984.687415689</v>
      </c>
      <c r="R1110" s="25">
        <f t="array" aca="1" ref="R1110" ca="1">INDEX('Lorri 401b'!L:L,MATCH('Retirement Calculator'!A1110,'Lorri 401b'!N:N,0),0)</f>
        <v>25120343.740078621</v>
      </c>
      <c r="S1110" s="25">
        <f t="shared" ca="1" si="1047"/>
        <v>64324328.42749431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6404.7404596389215</v>
      </c>
      <c r="K1111" s="25">
        <f t="shared" si="1044"/>
        <v>16520.094745597391</v>
      </c>
      <c r="L1111" s="25"/>
      <c r="N1111" s="25">
        <f>'Combined Retirement'!$C$18/12</f>
        <v>33932.660666666663</v>
      </c>
      <c r="O1111" s="25">
        <f t="shared" si="1045"/>
        <v>11007.82546143035</v>
      </c>
      <c r="P1111" s="25">
        <f t="shared" si="1046"/>
        <v>22924.835205236312</v>
      </c>
      <c r="Q1111" s="25">
        <f t="array" aca="1" ref="Q1111" ca="1">INDEX('Isaac 401k'!L:L,MATCH('Retirement Calculator'!A1111,'Isaac 401k'!N:N,0),0)</f>
        <v>39360903.196735039</v>
      </c>
      <c r="R1111" s="25">
        <f t="array" aca="1" ref="R1111" ca="1">INDEX('Lorri 401b'!L:L,MATCH('Retirement Calculator'!A1111,'Lorri 401b'!N:N,0),0)</f>
        <v>25208422.91052191</v>
      </c>
      <c r="S1111" s="25">
        <f t="shared" ca="1" si="1047"/>
        <v>64569326.107256949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6404.7404596389215</v>
      </c>
      <c r="K1112" s="25">
        <f t="shared" si="1044"/>
        <v>16520.094745597391</v>
      </c>
      <c r="L1112" s="25"/>
      <c r="N1112" s="25">
        <f>'Combined Retirement'!$C$18/12</f>
        <v>33932.660666666663</v>
      </c>
      <c r="O1112" s="25">
        <f t="shared" si="1045"/>
        <v>11007.82546143035</v>
      </c>
      <c r="P1112" s="25">
        <f t="shared" si="1046"/>
        <v>22924.835205236312</v>
      </c>
      <c r="Q1112" s="25">
        <f t="array" aca="1" ref="Q1112" ca="1">INDEX('Isaac 401k'!L:L,MATCH('Retirement Calculator'!A1112,'Isaac 401k'!N:N,0),0)</f>
        <v>39518475.533176549</v>
      </c>
      <c r="R1112" s="25">
        <f t="array" aca="1" ref="R1112" ca="1">INDEX('Lorri 401b'!L:L,MATCH('Retirement Calculator'!A1112,'Lorri 401b'!N:N,0),0)</f>
        <v>25296869.07750871</v>
      </c>
      <c r="S1112" s="25">
        <f t="shared" ca="1" si="1047"/>
        <v>64815344.610685259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6404.7404596389215</v>
      </c>
      <c r="K1113" s="25">
        <f t="shared" si="1044"/>
        <v>16520.094745597391</v>
      </c>
      <c r="L1113" s="25"/>
      <c r="N1113" s="25">
        <f>'Combined Retirement'!$C$18/12</f>
        <v>33932.660666666663</v>
      </c>
      <c r="O1113" s="25">
        <f t="shared" si="1045"/>
        <v>11007.82546143035</v>
      </c>
      <c r="P1113" s="25">
        <f t="shared" si="1046"/>
        <v>22924.835205236312</v>
      </c>
      <c r="Q1113" s="25">
        <f t="array" aca="1" ref="Q1113" ca="1">INDEX('Isaac 401k'!L:L,MATCH('Retirement Calculator'!A1113,'Isaac 401k'!N:N,0),0)</f>
        <v>39676704.421019897</v>
      </c>
      <c r="R1113" s="25">
        <f t="array" aca="1" ref="R1113" ca="1">INDEX('Lorri 401b'!L:L,MATCH('Retirement Calculator'!A1113,'Lorri 401b'!N:N,0),0)</f>
        <v>25385683.770191289</v>
      </c>
      <c r="S1113" s="25">
        <f t="shared" ca="1" si="1047"/>
        <v>65062388.191211186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6404.7404596389215</v>
      </c>
      <c r="K1114" s="25">
        <f t="shared" si="1044"/>
        <v>16520.094745597391</v>
      </c>
      <c r="L1114" s="25"/>
      <c r="N1114" s="25">
        <f>'Combined Retirement'!$C$18/12</f>
        <v>33932.660666666663</v>
      </c>
      <c r="O1114" s="25">
        <f t="shared" si="1045"/>
        <v>11007.82546143035</v>
      </c>
      <c r="P1114" s="25">
        <f t="shared" si="1046"/>
        <v>22924.835205236312</v>
      </c>
      <c r="Q1114" s="25">
        <f t="array" aca="1" ref="Q1114" ca="1">INDEX('Isaac 401k'!L:L,MATCH('Retirement Calculator'!A1114,'Isaac 401k'!N:N,0),0)</f>
        <v>39835592.595895931</v>
      </c>
      <c r="R1114" s="25">
        <f t="array" aca="1" ref="R1114" ca="1">INDEX('Lorri 401b'!L:L,MATCH('Retirement Calculator'!A1114,'Lorri 401b'!N:N,0),0)</f>
        <v>25474868.524093382</v>
      </c>
      <c r="S1114" s="25">
        <f t="shared" ca="1" si="1047"/>
        <v>65310461.119989313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6404.7404596389215</v>
      </c>
      <c r="K1115" s="25">
        <f t="shared" si="1044"/>
        <v>16520.094745597391</v>
      </c>
      <c r="L1115" s="25"/>
      <c r="N1115" s="25">
        <f>'Combined Retirement'!$C$18/12</f>
        <v>33932.660666666663</v>
      </c>
      <c r="O1115" s="25">
        <f t="shared" si="1045"/>
        <v>11007.82546143035</v>
      </c>
      <c r="P1115" s="25">
        <f t="shared" si="1046"/>
        <v>22924.835205236312</v>
      </c>
      <c r="Q1115" s="25">
        <f t="array" aca="1" ref="Q1115" ca="1">INDEX('Isaac 401k'!L:L,MATCH('Retirement Calculator'!A1115,'Isaac 401k'!N:N,0),0)</f>
        <v>39995142.804833949</v>
      </c>
      <c r="R1115" s="25">
        <f t="array" aca="1" ref="R1115" ca="1">INDEX('Lorri 401b'!L:L,MATCH('Retirement Calculator'!A1115,'Lorri 401b'!N:N,0),0)</f>
        <v>25564424.881136734</v>
      </c>
      <c r="S1115" s="25">
        <f t="shared" ca="1" si="1047"/>
        <v>65559567.685970679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6404.7404596389215</v>
      </c>
      <c r="K1116" s="25">
        <f t="shared" si="1044"/>
        <v>16520.094745597391</v>
      </c>
      <c r="L1116" s="25"/>
      <c r="N1116" s="25">
        <f>'Combined Retirement'!$C$18/12</f>
        <v>33932.660666666663</v>
      </c>
      <c r="O1116" s="25">
        <f t="shared" si="1045"/>
        <v>11007.82546143035</v>
      </c>
      <c r="P1116" s="25">
        <f t="shared" si="1046"/>
        <v>22924.835205236312</v>
      </c>
      <c r="Q1116" s="25">
        <f t="array" aca="1" ref="Q1116" ca="1">INDEX('Isaac 401k'!L:L,MATCH('Retirement Calculator'!A1116,'Isaac 401k'!N:N,0),0)</f>
        <v>40155357.806309208</v>
      </c>
      <c r="R1116" s="25">
        <f t="array" aca="1" ref="R1116" ca="1">INDEX('Lorri 401b'!L:L,MATCH('Retirement Calculator'!A1116,'Lorri 401b'!N:N,0),0)</f>
        <v>25654354.389667764</v>
      </c>
      <c r="S1116" s="25">
        <f t="shared" ca="1" si="1047"/>
        <v>65809712.195976973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6404.7404596389215</v>
      </c>
      <c r="K1117" s="25">
        <f t="shared" si="1044"/>
        <v>16520.094745597391</v>
      </c>
      <c r="L1117" s="25"/>
      <c r="N1117" s="25">
        <f>'Combined Retirement'!$C$18/12</f>
        <v>33932.660666666663</v>
      </c>
      <c r="O1117" s="25">
        <f t="shared" si="1045"/>
        <v>11007.82546143035</v>
      </c>
      <c r="P1117" s="25">
        <f t="shared" si="1046"/>
        <v>22924.835205236312</v>
      </c>
      <c r="Q1117" s="25">
        <f t="array" aca="1" ref="Q1117" ca="1">INDEX('Isaac 401k'!L:L,MATCH('Retirement Calculator'!A1117,'Isaac 401k'!N:N,0),0)</f>
        <v>40316240.370290615</v>
      </c>
      <c r="R1117" s="25">
        <f t="array" aca="1" ref="R1117" ca="1">INDEX('Lorri 401b'!L:L,MATCH('Retirement Calculator'!A1117,'Lorri 401b'!N:N,0),0)</f>
        <v>25744658.604484342</v>
      </c>
      <c r="S1117" s="25">
        <f t="shared" ca="1" si="1047"/>
        <v>66060898.974774957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6404.7404596389215</v>
      </c>
      <c r="K1118" s="25">
        <f t="shared" si="1044"/>
        <v>16520.094745597391</v>
      </c>
      <c r="L1118" s="25"/>
      <c r="N1118" s="25">
        <f>'Combined Retirement'!$C$18/12</f>
        <v>33932.660666666663</v>
      </c>
      <c r="O1118" s="25">
        <f t="shared" si="1045"/>
        <v>11007.82546143035</v>
      </c>
      <c r="P1118" s="25">
        <f t="shared" si="1046"/>
        <v>22924.835205236312</v>
      </c>
      <c r="Q1118" s="25">
        <f t="array" aca="1" ref="Q1118" ca="1">INDEX('Isaac 401k'!L:L,MATCH('Retirement Calculator'!A1118,'Isaac 401k'!N:N,0),0)</f>
        <v>40477793.27828861</v>
      </c>
      <c r="R1118" s="25">
        <f t="array" aca="1" ref="R1118" ca="1">INDEX('Lorri 401b'!L:L,MATCH('Retirement Calculator'!A1118,'Lorri 401b'!N:N,0),0)</f>
        <v>25835339.086862653</v>
      </c>
      <c r="S1118" s="25">
        <f t="shared" ca="1" si="1047"/>
        <v>66313132.365151264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6404.7404596389215</v>
      </c>
      <c r="K1119" s="25">
        <f t="shared" si="1044"/>
        <v>16520.094745597391</v>
      </c>
      <c r="L1119" s="25"/>
      <c r="N1119" s="25">
        <f>'Combined Retirement'!$C$18/12</f>
        <v>33932.660666666663</v>
      </c>
      <c r="O1119" s="25">
        <f t="shared" si="1045"/>
        <v>11007.82546143035</v>
      </c>
      <c r="P1119" s="25">
        <f t="shared" si="1046"/>
        <v>22924.835205236312</v>
      </c>
      <c r="Q1119" s="25">
        <f t="array" aca="1" ref="Q1119" ca="1">INDEX('Isaac 401k'!L:L,MATCH('Retirement Calculator'!A1119,'Isaac 401k'!N:N,0),0)</f>
        <v>40640019.323403262</v>
      </c>
      <c r="R1119" s="25">
        <f t="array" aca="1" ref="R1119" ca="1">INDEX('Lorri 401b'!L:L,MATCH('Retirement Calculator'!A1119,'Lorri 401b'!N:N,0),0)</f>
        <v>25926397.40458421</v>
      </c>
      <c r="S1119" s="25">
        <f t="shared" ca="1" si="1047"/>
        <v>66566416.727987468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6404.7404596389215</v>
      </c>
      <c r="K1120" s="25">
        <f t="shared" si="1044"/>
        <v>16520.094745597391</v>
      </c>
      <c r="L1120" s="25"/>
      <c r="N1120" s="25">
        <f>'Combined Retirement'!$C$18/12</f>
        <v>33932.660666666663</v>
      </c>
      <c r="O1120" s="25">
        <f t="shared" si="1045"/>
        <v>11007.82546143035</v>
      </c>
      <c r="P1120" s="25">
        <f t="shared" si="1046"/>
        <v>22924.835205236312</v>
      </c>
      <c r="Q1120" s="25">
        <f t="array" aca="1" ref="Q1120" ca="1">INDEX('Isaac 401k'!L:L,MATCH('Retirement Calculator'!A1120,'Isaac 401k'!N:N,0),0)</f>
        <v>40802921.310372561</v>
      </c>
      <c r="R1120" s="25">
        <f t="array" aca="1" ref="R1120" ca="1">INDEX('Lorri 401b'!L:L,MATCH('Retirement Calculator'!A1120,'Lorri 401b'!N:N,0),0)</f>
        <v>26017835.13196294</v>
      </c>
      <c r="S1120" s="25">
        <f t="shared" ca="1" si="1047"/>
        <v>66820756.442335501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6404.7404596389215</v>
      </c>
      <c r="K1121" s="25">
        <f t="shared" si="1044"/>
        <v>16520.094745597391</v>
      </c>
      <c r="L1121" s="25"/>
      <c r="N1121" s="25">
        <f>'Combined Retirement'!$C$18/12</f>
        <v>33932.660666666663</v>
      </c>
      <c r="O1121" s="25">
        <f t="shared" si="1045"/>
        <v>11007.82546143035</v>
      </c>
      <c r="P1121" s="25">
        <f t="shared" si="1046"/>
        <v>22924.835205236312</v>
      </c>
      <c r="Q1121" s="25">
        <f t="array" aca="1" ref="Q1121" ca="1">INDEX('Isaac 401k'!L:L,MATCH('Retirement Calculator'!A1121,'Isaac 401k'!N:N,0),0)</f>
        <v>40966502.055620894</v>
      </c>
      <c r="R1121" s="25">
        <f t="array" aca="1" ref="R1121" ca="1">INDEX('Lorri 401b'!L:L,MATCH('Retirement Calculator'!A1121,'Lorri 401b'!N:N,0),0)</f>
        <v>26109653.849872414</v>
      </c>
      <c r="S1121" s="25">
        <f t="shared" ca="1" si="1047"/>
        <v>67076155.905493304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6404.7404596389215</v>
      </c>
      <c r="K1122" s="25">
        <f t="shared" si="1044"/>
        <v>16520.094745597391</v>
      </c>
      <c r="L1122" s="25"/>
      <c r="N1122" s="25">
        <f>'Combined Retirement'!$C$18/12</f>
        <v>33932.660666666663</v>
      </c>
      <c r="O1122" s="25">
        <f t="shared" si="1045"/>
        <v>11007.82546143035</v>
      </c>
      <c r="P1122" s="25">
        <f t="shared" si="1046"/>
        <v>22924.835205236312</v>
      </c>
      <c r="Q1122" s="25">
        <f t="array" aca="1" ref="Q1122" ca="1">INDEX('Isaac 401k'!L:L,MATCH('Retirement Calculator'!A1122,'Isaac 401k'!N:N,0),0)</f>
        <v>41130764.387307763</v>
      </c>
      <c r="R1122" s="25">
        <f t="array" aca="1" ref="R1122" ca="1">INDEX('Lorri 401b'!L:L,MATCH('Retirement Calculator'!A1122,'Lorri 401b'!N:N,0),0)</f>
        <v>26201855.145773176</v>
      </c>
      <c r="S1122" s="25">
        <f t="shared" ca="1" si="1047"/>
        <v>67332619.533080935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6404.7404596389215</v>
      </c>
      <c r="K1123" s="25">
        <f t="shared" si="1044"/>
        <v>16520.094745597391</v>
      </c>
      <c r="L1123" s="25"/>
      <c r="N1123" s="25">
        <f>'Combined Retirement'!$C$18/12</f>
        <v>33932.660666666663</v>
      </c>
      <c r="O1123" s="25">
        <f t="shared" si="1045"/>
        <v>11007.82546143035</v>
      </c>
      <c r="P1123" s="25">
        <f t="shared" si="1046"/>
        <v>22924.835205236312</v>
      </c>
      <c r="Q1123" s="25">
        <f t="array" aca="1" ref="Q1123" ca="1">INDEX('Isaac 401k'!L:L,MATCH('Retirement Calculator'!A1123,'Isaac 401k'!N:N,0),0)</f>
        <v>41295711.14537666</v>
      </c>
      <c r="R1123" s="25">
        <f t="array" aca="1" ref="R1123" ca="1">INDEX('Lorri 401b'!L:L,MATCH('Retirement Calculator'!A1123,'Lorri 401b'!N:N,0),0)</f>
        <v>26294440.613740191</v>
      </c>
      <c r="S1123" s="25">
        <f t="shared" ca="1" si="1047"/>
        <v>67590151.759116858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6404.7404596389215</v>
      </c>
      <c r="K1124" s="25">
        <f t="shared" si="1044"/>
        <v>16520.094745597391</v>
      </c>
      <c r="L1124" s="25"/>
      <c r="N1124" s="25">
        <f>'Combined Retirement'!$C$18/12</f>
        <v>33932.660666666663</v>
      </c>
      <c r="O1124" s="25">
        <f t="shared" si="1045"/>
        <v>11007.82546143035</v>
      </c>
      <c r="P1124" s="25">
        <f t="shared" si="1046"/>
        <v>22924.835205236312</v>
      </c>
      <c r="Q1124" s="25">
        <f t="array" aca="1" ref="Q1124" ca="1">INDEX('Isaac 401k'!L:L,MATCH('Retirement Calculator'!A1124,'Isaac 401k'!N:N,0),0)</f>
        <v>41461345.181604177</v>
      </c>
      <c r="R1124" s="25">
        <f t="array" aca="1" ref="R1124" ca="1">INDEX('Lorri 401b'!L:L,MATCH('Retirement Calculator'!A1124,'Lorri 401b'!N:N,0),0)</f>
        <v>26387411.854490403</v>
      </c>
      <c r="S1124" s="25">
        <f t="shared" ca="1" si="1047"/>
        <v>67848757.036094576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6404.7404596389215</v>
      </c>
      <c r="K1125" s="25">
        <f t="shared" si="1044"/>
        <v>16520.094745597391</v>
      </c>
      <c r="L1125" s="25"/>
      <c r="N1125" s="25">
        <f>'Combined Retirement'!$C$18/12</f>
        <v>33932.660666666663</v>
      </c>
      <c r="O1125" s="25">
        <f t="shared" si="1045"/>
        <v>11007.82546143035</v>
      </c>
      <c r="P1125" s="25">
        <f t="shared" si="1046"/>
        <v>22924.835205236312</v>
      </c>
      <c r="Q1125" s="25">
        <f t="array" aca="1" ref="Q1125" ca="1">INDEX('Isaac 401k'!L:L,MATCH('Retirement Calculator'!A1125,'Isaac 401k'!N:N,0),0)</f>
        <v>41627669.359649308</v>
      </c>
      <c r="R1125" s="25">
        <f t="array" aca="1" ref="R1125" ca="1">INDEX('Lorri 401b'!L:L,MATCH('Retirement Calculator'!A1125,'Lorri 401b'!N:N,0),0)</f>
        <v>26480770.475410409</v>
      </c>
      <c r="S1125" s="25">
        <f t="shared" ca="1" si="1047"/>
        <v>68108439.835059717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6404.7404596389215</v>
      </c>
      <c r="K1126" s="25">
        <f t="shared" si="1044"/>
        <v>16520.094745597391</v>
      </c>
      <c r="L1126" s="25"/>
      <c r="N1126" s="25">
        <f>'Combined Retirement'!$C$18/12</f>
        <v>33932.660666666663</v>
      </c>
      <c r="O1126" s="25">
        <f t="shared" si="1045"/>
        <v>11007.82546143035</v>
      </c>
      <c r="P1126" s="25">
        <f t="shared" si="1046"/>
        <v>22924.835205236312</v>
      </c>
      <c r="Q1126" s="25">
        <f t="array" aca="1" ref="Q1126" ca="1">INDEX('Isaac 401k'!L:L,MATCH('Retirement Calculator'!A1126,'Isaac 401k'!N:N,0),0)</f>
        <v>41794686.555102959</v>
      </c>
      <c r="R1126" s="25">
        <f t="array" aca="1" ref="R1126" ca="1">INDEX('Lorri 401b'!L:L,MATCH('Retirement Calculator'!A1126,'Lorri 401b'!N:N,0),0)</f>
        <v>26574518.090584248</v>
      </c>
      <c r="S1126" s="25">
        <f t="shared" ca="1" si="1047"/>
        <v>68369204.645687208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6404.7404596389215</v>
      </c>
      <c r="K1127" s="25">
        <f t="shared" si="1044"/>
        <v>16520.094745597391</v>
      </c>
      <c r="L1127" s="25"/>
      <c r="N1127" s="25">
        <f>'Combined Retirement'!$C$18/12</f>
        <v>33932.660666666663</v>
      </c>
      <c r="O1127" s="25">
        <f t="shared" si="1045"/>
        <v>11007.82546143035</v>
      </c>
      <c r="P1127" s="25">
        <f t="shared" si="1046"/>
        <v>22924.835205236312</v>
      </c>
      <c r="Q1127" s="25">
        <f t="array" aca="1" ref="Q1127" ca="1">INDEX('Isaac 401k'!L:L,MATCH('Retirement Calculator'!A1127,'Isaac 401k'!N:N,0),0)</f>
        <v>41962399.655537672</v>
      </c>
      <c r="R1127" s="25">
        <f t="array" aca="1" ref="R1127" ca="1">INDEX('Lorri 401b'!L:L,MATCH('Retirement Calculator'!A1127,'Lorri 401b'!N:N,0),0)</f>
        <v>26668656.320821311</v>
      </c>
      <c r="S1127" s="25">
        <f t="shared" ca="1" si="1047"/>
        <v>68631055.97635898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6404.7404596389215</v>
      </c>
      <c r="K1128" s="25">
        <f t="shared" si="1044"/>
        <v>16520.094745597391</v>
      </c>
      <c r="L1128" s="25"/>
      <c r="N1128" s="25">
        <f>'Combined Retirement'!$C$18/12</f>
        <v>33932.660666666663</v>
      </c>
      <c r="O1128" s="25">
        <f t="shared" si="1045"/>
        <v>11007.82546143035</v>
      </c>
      <c r="P1128" s="25">
        <f t="shared" si="1046"/>
        <v>22924.835205236312</v>
      </c>
      <c r="Q1128" s="25">
        <f t="array" aca="1" ref="Q1128" ca="1">INDEX('Isaac 401k'!L:L,MATCH('Retirement Calculator'!A1128,'Isaac 401k'!N:N,0),0)</f>
        <v>42130811.560557529</v>
      </c>
      <c r="R1128" s="25">
        <f t="array" aca="1" ref="R1128" ca="1">INDEX('Lorri 401b'!L:L,MATCH('Retirement Calculator'!A1128,'Lorri 401b'!N:N,0),0)</f>
        <v>26763186.79368436</v>
      </c>
      <c r="S1128" s="25">
        <f t="shared" ca="1" si="1047"/>
        <v>68893998.354241893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6404.7404596389215</v>
      </c>
      <c r="K1129" s="25">
        <f t="shared" si="1044"/>
        <v>16520.094745597391</v>
      </c>
      <c r="L1129" s="25"/>
      <c r="N1129" s="25">
        <f>'Combined Retirement'!$C$18/12</f>
        <v>33932.660666666663</v>
      </c>
      <c r="O1129" s="25">
        <f t="shared" si="1045"/>
        <v>11007.82546143035</v>
      </c>
      <c r="P1129" s="25">
        <f t="shared" si="1046"/>
        <v>22924.835205236312</v>
      </c>
      <c r="Q1129" s="25">
        <f t="array" aca="1" ref="Q1129" ca="1">INDEX('Isaac 401k'!L:L,MATCH('Retirement Calculator'!A1129,'Isaac 401k'!N:N,0),0)</f>
        <v>42299925.181848302</v>
      </c>
      <c r="R1129" s="25">
        <f t="array" aca="1" ref="R1129" ca="1">INDEX('Lorri 401b'!L:L,MATCH('Retirement Calculator'!A1129,'Lorri 401b'!N:N,0),0)</f>
        <v>26858111.143517673</v>
      </c>
      <c r="S1129" s="25">
        <f t="shared" ca="1" si="1047"/>
        <v>69158036.325365975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6404.7404596389215</v>
      </c>
      <c r="K1130" s="25">
        <f t="shared" si="1044"/>
        <v>16520.094745597391</v>
      </c>
      <c r="L1130" s="25"/>
      <c r="N1130" s="25">
        <f>'Combined Retirement'!$C$18/12</f>
        <v>33932.660666666663</v>
      </c>
      <c r="O1130" s="25">
        <f t="shared" si="1045"/>
        <v>11007.82546143035</v>
      </c>
      <c r="P1130" s="25">
        <f t="shared" si="1046"/>
        <v>22924.835205236312</v>
      </c>
      <c r="Q1130" s="25">
        <f t="array" aca="1" ref="Q1130" ca="1">INDEX('Isaac 401k'!L:L,MATCH('Retirement Calculator'!A1130,'Isaac 401k'!N:N,0),0)</f>
        <v>42469743.443227783</v>
      </c>
      <c r="R1130" s="25">
        <f t="array" aca="1" ref="R1130" ca="1">INDEX('Lorri 401b'!L:L,MATCH('Retirement Calculator'!A1130,'Lorri 401b'!N:N,0),0)</f>
        <v>26953431.011475291</v>
      </c>
      <c r="S1130" s="25">
        <f t="shared" ca="1" si="1047"/>
        <v>69423174.454703078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6404.7404596389215</v>
      </c>
      <c r="K1131" s="25">
        <f t="shared" si="1044"/>
        <v>16520.094745597391</v>
      </c>
      <c r="L1131" s="25"/>
      <c r="N1131" s="25">
        <f>'Combined Retirement'!$C$18/12</f>
        <v>33932.660666666663</v>
      </c>
      <c r="O1131" s="25">
        <f t="shared" si="1045"/>
        <v>11007.82546143035</v>
      </c>
      <c r="P1131" s="25">
        <f t="shared" si="1046"/>
        <v>22924.835205236312</v>
      </c>
      <c r="Q1131" s="25">
        <f t="array" aca="1" ref="Q1131" ca="1">INDEX('Isaac 401k'!L:L,MATCH('Retirement Calculator'!A1131,'Isaac 401k'!N:N,0),0)</f>
        <v>42640269.280696347</v>
      </c>
      <c r="R1131" s="25">
        <f t="array" aca="1" ref="R1131" ca="1">INDEX('Lorri 401b'!L:L,MATCH('Retirement Calculator'!A1131,'Lorri 401b'!N:N,0),0)</f>
        <v>27049148.0455494</v>
      </c>
      <c r="S1131" s="25">
        <f t="shared" ca="1" si="1047"/>
        <v>69689417.326245755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6404.7404596389215</v>
      </c>
      <c r="K1132" s="25">
        <f t="shared" si="1044"/>
        <v>16520.094745597391</v>
      </c>
      <c r="L1132" s="25"/>
      <c r="N1132" s="25">
        <f>'Combined Retirement'!$C$18/12</f>
        <v>33932.660666666663</v>
      </c>
      <c r="O1132" s="25">
        <f t="shared" si="1045"/>
        <v>11007.82546143035</v>
      </c>
      <c r="P1132" s="25">
        <f t="shared" si="1046"/>
        <v>22924.835205236312</v>
      </c>
      <c r="Q1132" s="25">
        <f t="array" aca="1" ref="Q1132" ca="1">INDEX('Isaac 401k'!L:L,MATCH('Retirement Calculator'!A1132,'Isaac 401k'!N:N,0),0)</f>
        <v>42811505.642487697</v>
      </c>
      <c r="R1132" s="25">
        <f t="array" aca="1" ref="R1132" ca="1">INDEX('Lorri 401b'!L:L,MATCH('Retirement Calculator'!A1132,'Lorri 401b'!N:N,0),0)</f>
        <v>27145263.900598817</v>
      </c>
      <c r="S1132" s="25">
        <f t="shared" ca="1" si="1047"/>
        <v>69956769.543086514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6404.7404596389215</v>
      </c>
      <c r="K1133" s="25">
        <f t="shared" si="1044"/>
        <v>16520.094745597391</v>
      </c>
      <c r="L1133" s="25"/>
      <c r="N1133" s="25">
        <f>'Combined Retirement'!$C$18/12</f>
        <v>33932.660666666663</v>
      </c>
      <c r="O1133" s="25">
        <f t="shared" si="1045"/>
        <v>11007.82546143035</v>
      </c>
      <c r="P1133" s="25">
        <f t="shared" si="1046"/>
        <v>22924.835205236312</v>
      </c>
      <c r="Q1133" s="25">
        <f t="array" aca="1" ref="Q1133" ca="1">INDEX('Isaac 401k'!L:L,MATCH('Retirement Calculator'!A1133,'Isaac 401k'!N:N,0),0)</f>
        <v>42983455.489119843</v>
      </c>
      <c r="R1133" s="25">
        <f t="array" aca="1" ref="R1133" ca="1">INDEX('Lorri 401b'!L:L,MATCH('Retirement Calculator'!A1133,'Lorri 401b'!N:N,0),0)</f>
        <v>27241780.238377605</v>
      </c>
      <c r="S1133" s="25">
        <f t="shared" ca="1" si="1047"/>
        <v>70225235.727497444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6404.7404596389215</v>
      </c>
      <c r="K1134" s="25">
        <f t="shared" si="1044"/>
        <v>16520.094745597391</v>
      </c>
      <c r="L1134" s="25"/>
      <c r="N1134" s="25">
        <f>'Combined Retirement'!$C$18/12</f>
        <v>33932.660666666663</v>
      </c>
      <c r="O1134" s="25">
        <f t="shared" si="1045"/>
        <v>11007.82546143035</v>
      </c>
      <c r="P1134" s="25">
        <f t="shared" si="1046"/>
        <v>22924.835205236312</v>
      </c>
      <c r="Q1134" s="25">
        <f t="array" aca="1" ref="Q1134" ca="1">INDEX('Isaac 401k'!L:L,MATCH('Retirement Calculator'!A1134,'Isaac 401k'!N:N,0),0)</f>
        <v>43156121.793446288</v>
      </c>
      <c r="R1134" s="25">
        <f t="array" aca="1" ref="R1134" ca="1">INDEX('Lorri 401b'!L:L,MATCH('Retirement Calculator'!A1134,'Lorri 401b'!N:N,0),0)</f>
        <v>27338698.727563806</v>
      </c>
      <c r="S1134" s="25">
        <f t="shared" ca="1" si="1047"/>
        <v>70494820.521010101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6404.7404596389215</v>
      </c>
      <c r="K1135" s="25">
        <f t="shared" si="1044"/>
        <v>16520.094745597391</v>
      </c>
      <c r="L1135" s="25"/>
      <c r="N1135" s="25">
        <f>'Combined Retirement'!$C$18/12</f>
        <v>33932.660666666663</v>
      </c>
      <c r="O1135" s="25">
        <f t="shared" si="1045"/>
        <v>11007.82546143035</v>
      </c>
      <c r="P1135" s="25">
        <f t="shared" si="1046"/>
        <v>22924.835205236312</v>
      </c>
      <c r="Q1135" s="25">
        <f t="array" aca="1" ref="Q1135" ca="1">INDEX('Isaac 401k'!L:L,MATCH('Retirement Calculator'!A1135,'Isaac 401k'!N:N,0),0)</f>
        <v>43329507.540707432</v>
      </c>
      <c r="R1135" s="25">
        <f t="array" aca="1" ref="R1135" ca="1">INDEX('Lorri 401b'!L:L,MATCH('Retirement Calculator'!A1135,'Lorri 401b'!N:N,0),0)</f>
        <v>27436021.043788284</v>
      </c>
      <c r="S1135" s="25">
        <f t="shared" ca="1" si="1047"/>
        <v>70765528.584495723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6404.7404596389215</v>
      </c>
      <c r="K1136" s="25">
        <f t="shared" si="1044"/>
        <v>16520.094745597391</v>
      </c>
      <c r="L1136" s="25"/>
      <c r="N1136" s="25">
        <f>'Combined Retirement'!$C$18/12</f>
        <v>33932.660666666663</v>
      </c>
      <c r="O1136" s="25">
        <f t="shared" si="1045"/>
        <v>11007.82546143035</v>
      </c>
      <c r="P1136" s="25">
        <f t="shared" si="1046"/>
        <v>22924.835205236312</v>
      </c>
      <c r="Q1136" s="25">
        <f t="array" aca="1" ref="Q1136" ca="1">INDEX('Isaac 401k'!L:L,MATCH('Retirement Calculator'!A1136,'Isaac 401k'!N:N,0),0)</f>
        <v>43503615.728582159</v>
      </c>
      <c r="R1136" s="25">
        <f t="array" aca="1" ref="R1136" ca="1">INDEX('Lorri 401b'!L:L,MATCH('Retirement Calculator'!A1136,'Lorri 401b'!N:N,0),0)</f>
        <v>27533748.869663697</v>
      </c>
      <c r="S1136" s="25">
        <f t="shared" ca="1" si="1047"/>
        <v>71037364.598245859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6404.7404596389215</v>
      </c>
      <c r="K1137" s="25">
        <f t="shared" si="1044"/>
        <v>16520.094745597391</v>
      </c>
      <c r="L1137" s="25"/>
      <c r="N1137" s="25">
        <f>'Combined Retirement'!$C$18/12</f>
        <v>33932.660666666663</v>
      </c>
      <c r="O1137" s="25">
        <f t="shared" si="1045"/>
        <v>11007.82546143035</v>
      </c>
      <c r="P1137" s="25">
        <f t="shared" si="1046"/>
        <v>22924.835205236312</v>
      </c>
      <c r="Q1137" s="25">
        <f t="array" aca="1" ref="Q1137" ca="1">INDEX('Isaac 401k'!L:L,MATCH('Retirement Calculator'!A1137,'Isaac 401k'!N:N,0),0)</f>
        <v>43678449.367239699</v>
      </c>
      <c r="R1137" s="25">
        <f t="array" aca="1" ref="R1137" ca="1">INDEX('Lorri 401b'!L:L,MATCH('Retirement Calculator'!A1137,'Lorri 401b'!N:N,0),0)</f>
        <v>27631883.89481359</v>
      </c>
      <c r="S1137" s="25">
        <f t="shared" ca="1" si="1047"/>
        <v>71310333.262053281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6404.7404596389215</v>
      </c>
      <c r="K1138" s="25">
        <f t="shared" si="1044"/>
        <v>16520.094745597391</v>
      </c>
      <c r="L1138" s="25"/>
      <c r="N1138" s="25">
        <f>'Combined Retirement'!$C$18/12</f>
        <v>33932.660666666663</v>
      </c>
      <c r="O1138" s="25">
        <f t="shared" si="1045"/>
        <v>11007.82546143035</v>
      </c>
      <c r="P1138" s="25">
        <f t="shared" si="1046"/>
        <v>22924.835205236312</v>
      </c>
      <c r="Q1138" s="25">
        <f t="array" aca="1" ref="Q1138" ca="1">INDEX('Isaac 401k'!L:L,MATCH('Retirement Calculator'!A1138,'Isaac 401k'!N:N,0),0)</f>
        <v>43854011.479391649</v>
      </c>
      <c r="R1138" s="25">
        <f t="array" aca="1" ref="R1138" ca="1">INDEX('Lorri 401b'!L:L,MATCH('Retirement Calculator'!A1138,'Lorri 401b'!N:N,0),0)</f>
        <v>27730427.815901607</v>
      </c>
      <c r="S1138" s="25">
        <f t="shared" ca="1" si="1047"/>
        <v>71584439.295293257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6404.7404596389215</v>
      </c>
      <c r="K1139" s="25">
        <f t="shared" si="1044"/>
        <v>16520.094745597391</v>
      </c>
      <c r="L1139" s="25"/>
      <c r="N1139" s="25">
        <f>'Combined Retirement'!$C$18/12</f>
        <v>33932.660666666663</v>
      </c>
      <c r="O1139" s="25">
        <f t="shared" si="1045"/>
        <v>11007.82546143035</v>
      </c>
      <c r="P1139" s="25">
        <f t="shared" si="1046"/>
        <v>22924.835205236312</v>
      </c>
      <c r="Q1139" s="25">
        <f t="array" aca="1" ref="Q1139" ca="1">INDEX('Isaac 401k'!L:L,MATCH('Retirement Calculator'!A1139,'Isaac 401k'!N:N,0),0)</f>
        <v>44030305.100344233</v>
      </c>
      <c r="R1139" s="25">
        <f t="array" aca="1" ref="R1139" ca="1">INDEX('Lorri 401b'!L:L,MATCH('Retirement Calculator'!A1139,'Lorri 401b'!N:N,0),0)</f>
        <v>27829382.336660825</v>
      </c>
      <c r="S1139" s="25">
        <f t="shared" ca="1" si="1047"/>
        <v>71859687.437005058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6404.7404596389215</v>
      </c>
      <c r="K1140" s="25">
        <f t="shared" si="1044"/>
        <v>16520.094745597391</v>
      </c>
      <c r="L1140" s="25"/>
      <c r="N1140" s="25">
        <f>'Combined Retirement'!$C$18/12</f>
        <v>33932.660666666663</v>
      </c>
      <c r="O1140" s="25">
        <f t="shared" si="1045"/>
        <v>11007.82546143035</v>
      </c>
      <c r="P1140" s="25">
        <f t="shared" si="1046"/>
        <v>22924.835205236312</v>
      </c>
      <c r="Q1140" s="25">
        <f t="array" aca="1" ref="Q1140" ca="1">INDEX('Isaac 401k'!L:L,MATCH('Retirement Calculator'!A1140,'Isaac 401k'!N:N,0),0)</f>
        <v>44207333.27805078</v>
      </c>
      <c r="R1140" s="25">
        <f t="array" aca="1" ref="R1140" ca="1">INDEX('Lorri 401b'!L:L,MATCH('Retirement Calculator'!A1140,'Lorri 401b'!N:N,0),0)</f>
        <v>27928749.167923205</v>
      </c>
      <c r="S1140" s="25">
        <f t="shared" ca="1" si="1047"/>
        <v>72136082.445973992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6404.7404596389215</v>
      </c>
      <c r="K1141" s="25">
        <f t="shared" si="1044"/>
        <v>16520.094745597391</v>
      </c>
      <c r="L1141" s="25"/>
      <c r="N1141" s="25">
        <f>'Combined Retirement'!$C$18/12</f>
        <v>33932.660666666663</v>
      </c>
      <c r="O1141" s="25">
        <f t="shared" si="1045"/>
        <v>11007.82546143035</v>
      </c>
      <c r="P1141" s="25">
        <f t="shared" si="1046"/>
        <v>22924.835205236312</v>
      </c>
      <c r="Q1141" s="25">
        <f t="array" aca="1" ref="Q1141" ca="1">INDEX('Isaac 401k'!L:L,MATCH('Retirement Calculator'!A1141,'Isaac 401k'!N:N,0),0)</f>
        <v>44385099.073164441</v>
      </c>
      <c r="R1141" s="25">
        <f t="array" aca="1" ref="R1141" ca="1">INDEX('Lorri 401b'!L:L,MATCH('Retirement Calculator'!A1141,'Lorri 401b'!N:N,0),0)</f>
        <v>28028530.027649179</v>
      </c>
      <c r="S1141" s="25">
        <f t="shared" ca="1" si="1047"/>
        <v>72413629.100813627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6404.7404596389215</v>
      </c>
      <c r="K1142" s="25">
        <f t="shared" si="1044"/>
        <v>16520.094745597391</v>
      </c>
      <c r="L1142" s="25"/>
      <c r="N1142" s="25">
        <f>'Combined Retirement'!$C$18/12</f>
        <v>33932.660666666663</v>
      </c>
      <c r="O1142" s="25">
        <f t="shared" si="1045"/>
        <v>11007.82546143035</v>
      </c>
      <c r="P1142" s="25">
        <f t="shared" si="1046"/>
        <v>22924.835205236312</v>
      </c>
      <c r="Q1142" s="25">
        <f t="array" aca="1" ref="Q1142" ca="1">INDEX('Isaac 401k'!L:L,MATCH('Retirement Calculator'!A1142,'Isaac 401k'!N:N,0),0)</f>
        <v>44563605.559091076</v>
      </c>
      <c r="R1142" s="25">
        <f t="array" aca="1" ref="R1142" ca="1">INDEX('Lorri 401b'!L:L,MATCH('Retirement Calculator'!A1142,'Lorri 401b'!N:N,0),0)</f>
        <v>28128726.640957344</v>
      </c>
      <c r="S1142" s="25">
        <f t="shared" ca="1" si="1047"/>
        <v>72692332.200048417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6404.7404596389215</v>
      </c>
      <c r="K1143" s="25">
        <f t="shared" si="1044"/>
        <v>16520.094745597391</v>
      </c>
      <c r="L1143" s="25"/>
      <c r="N1143" s="25">
        <f>'Combined Retirement'!$C$18/12</f>
        <v>33932.660666666663</v>
      </c>
      <c r="O1143" s="25">
        <f t="shared" si="1045"/>
        <v>11007.82546143035</v>
      </c>
      <c r="P1143" s="25">
        <f t="shared" si="1046"/>
        <v>22924.835205236312</v>
      </c>
      <c r="Q1143" s="25">
        <f t="array" aca="1" ref="Q1143" ca="1">INDEX('Isaac 401k'!L:L,MATCH('Retirement Calculator'!A1143,'Isaac 401k'!N:N,0),0)</f>
        <v>44742855.822042406</v>
      </c>
      <c r="R1143" s="25">
        <f t="array" aca="1" ref="R1143" ca="1">INDEX('Lorri 401b'!L:L,MATCH('Retirement Calculator'!A1143,'Lorri 401b'!N:N,0),0)</f>
        <v>28229340.740154296</v>
      </c>
      <c r="S1143" s="25">
        <f t="shared" ca="1" si="1047"/>
        <v>72972196.562196702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6404.7404596389215</v>
      </c>
      <c r="K1144" s="25">
        <f t="shared" si="1044"/>
        <v>16520.094745597391</v>
      </c>
      <c r="L1144" s="25"/>
      <c r="N1144" s="25">
        <f>'Combined Retirement'!$C$18/12</f>
        <v>33932.660666666663</v>
      </c>
      <c r="O1144" s="25">
        <f t="shared" si="1045"/>
        <v>11007.82546143035</v>
      </c>
      <c r="P1144" s="25">
        <f t="shared" si="1046"/>
        <v>22924.835205236312</v>
      </c>
      <c r="Q1144" s="25">
        <f t="array" aca="1" ref="Q1144" ca="1">INDEX('Isaac 401k'!L:L,MATCH('Retirement Calculator'!A1144,'Isaac 401k'!N:N,0),0)</f>
        <v>44922852.961089365</v>
      </c>
      <c r="R1144" s="25">
        <f t="array" aca="1" ref="R1144" ca="1">INDEX('Lorri 401b'!L:L,MATCH('Retirement Calculator'!A1144,'Lorri 401b'!N:N,0),0)</f>
        <v>28330374.064764567</v>
      </c>
      <c r="S1144" s="25">
        <f t="shared" ca="1" si="1047"/>
        <v>73253227.025853932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6404.7404596389215</v>
      </c>
      <c r="K1145" s="25">
        <f t="shared" si="1044"/>
        <v>16520.094745597391</v>
      </c>
      <c r="L1145" s="25"/>
      <c r="N1145" s="25">
        <f>'Combined Retirement'!$C$18/12</f>
        <v>33932.660666666663</v>
      </c>
      <c r="O1145" s="25">
        <f t="shared" si="1045"/>
        <v>11007.82546143035</v>
      </c>
      <c r="P1145" s="25">
        <f t="shared" si="1046"/>
        <v>22924.835205236312</v>
      </c>
      <c r="Q1145" s="25">
        <f t="array" aca="1" ref="Q1145" ca="1">INDEX('Isaac 401k'!L:L,MATCH('Retirement Calculator'!A1145,'Isaac 401k'!N:N,0),0)</f>
        <v>45103600.088215686</v>
      </c>
      <c r="R1145" s="25">
        <f t="array" aca="1" ref="R1145" ca="1">INDEX('Lorri 401b'!L:L,MATCH('Retirement Calculator'!A1145,'Lorri 401b'!N:N,0),0)</f>
        <v>28431828.361560713</v>
      </c>
      <c r="S1145" s="25">
        <f t="shared" ca="1" si="1047"/>
        <v>73535428.449776396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6404.7404596389215</v>
      </c>
      <c r="K1146" s="25">
        <f t="shared" si="1044"/>
        <v>16520.094745597391</v>
      </c>
      <c r="L1146" s="25"/>
      <c r="N1146" s="25">
        <f>'Combined Retirement'!$C$18/12</f>
        <v>33932.660666666663</v>
      </c>
      <c r="O1146" s="25">
        <f t="shared" si="1045"/>
        <v>11007.82546143035</v>
      </c>
      <c r="P1146" s="25">
        <f t="shared" si="1046"/>
        <v>22924.835205236312</v>
      </c>
      <c r="Q1146" s="25">
        <f t="array" aca="1" ref="Q1146" ca="1">INDEX('Isaac 401k'!L:L,MATCH('Retirement Calculator'!A1146,'Isaac 401k'!N:N,0),0)</f>
        <v>45285100.328371704</v>
      </c>
      <c r="R1146" s="25">
        <f t="array" aca="1" ref="R1146" ca="1">INDEX('Lorri 401b'!L:L,MATCH('Retirement Calculator'!A1146,'Lorri 401b'!N:N,0),0)</f>
        <v>28533705.384593513</v>
      </c>
      <c r="S1146" s="25">
        <f t="shared" ca="1" si="1047"/>
        <v>73818805.71296522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6404.7404596389215</v>
      </c>
      <c r="K1147" s="25">
        <f t="shared" si="1044"/>
        <v>16520.094745597391</v>
      </c>
      <c r="L1147" s="25"/>
      <c r="N1147" s="25">
        <f>'Combined Retirement'!$C$18/12</f>
        <v>33932.660666666663</v>
      </c>
      <c r="O1147" s="25">
        <f t="shared" si="1045"/>
        <v>11007.82546143035</v>
      </c>
      <c r="P1147" s="25">
        <f t="shared" si="1046"/>
        <v>22924.835205236312</v>
      </c>
      <c r="Q1147" s="25">
        <f t="array" aca="1" ref="Q1147" ca="1">INDEX('Isaac 401k'!L:L,MATCH('Retirement Calculator'!A1147,'Isaac 401k'!N:N,0),0)</f>
        <v>45467356.819528371</v>
      </c>
      <c r="R1147" s="25">
        <f t="array" aca="1" ref="R1147" ca="1">INDEX('Lorri 401b'!L:L,MATCH('Retirement Calculator'!A1147,'Lorri 401b'!N:N,0),0)</f>
        <v>28636006.89522228</v>
      </c>
      <c r="S1147" s="25">
        <f t="shared" ca="1" si="1047"/>
        <v>74103363.714750648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6404.7404596389215</v>
      </c>
      <c r="K1148" s="25">
        <f t="shared" si="1044"/>
        <v>16520.094745597391</v>
      </c>
      <c r="L1148" s="25"/>
      <c r="N1148" s="25">
        <f>'Combined Retirement'!$C$18/12</f>
        <v>33932.660666666663</v>
      </c>
      <c r="O1148" s="25">
        <f t="shared" si="1045"/>
        <v>11007.82546143035</v>
      </c>
      <c r="P1148" s="25">
        <f t="shared" si="1046"/>
        <v>22924.835205236312</v>
      </c>
      <c r="Q1148" s="25">
        <f t="array" aca="1" ref="Q1148" ca="1">INDEX('Isaac 401k'!L:L,MATCH('Retirement Calculator'!A1148,'Isaac 401k'!N:N,0),0)</f>
        <v>45650372.712731525</v>
      </c>
      <c r="R1148" s="25">
        <f t="array" aca="1" ref="R1148" ca="1">INDEX('Lorri 401b'!L:L,MATCH('Retirement Calculator'!A1148,'Lorri 401b'!N:N,0),0)</f>
        <v>28738734.662145335</v>
      </c>
      <c r="S1148" s="25">
        <f t="shared" ca="1" si="1047"/>
        <v>74389107.374876857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6404.7404596389215</v>
      </c>
      <c r="K1149" s="25">
        <f t="shared" si="1044"/>
        <v>16520.094745597391</v>
      </c>
      <c r="L1149" s="25"/>
      <c r="N1149" s="25">
        <f>'Combined Retirement'!$C$18/12</f>
        <v>33932.660666666663</v>
      </c>
      <c r="O1149" s="25">
        <f t="shared" si="1045"/>
        <v>11007.82546143035</v>
      </c>
      <c r="P1149" s="25">
        <f t="shared" si="1046"/>
        <v>22924.835205236312</v>
      </c>
      <c r="Q1149" s="25">
        <f t="array" aca="1" ref="Q1149" ca="1">INDEX('Isaac 401k'!L:L,MATCH('Retirement Calculator'!A1149,'Isaac 401k'!N:N,0),0)</f>
        <v>45834151.172156356</v>
      </c>
      <c r="R1149" s="25">
        <f t="array" aca="1" ref="R1149" ca="1">INDEX('Lorri 401b'!L:L,MATCH('Retirement Calculator'!A1149,'Lorri 401b'!N:N,0),0)</f>
        <v>28841890.461430568</v>
      </c>
      <c r="S1149" s="25">
        <f t="shared" ca="1" si="1047"/>
        <v>74676041.633586928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6404.7404596389215</v>
      </c>
      <c r="K1150" s="25">
        <f t="shared" si="1044"/>
        <v>16520.094745597391</v>
      </c>
      <c r="L1150" s="25"/>
      <c r="N1150" s="25">
        <f>'Combined Retirement'!$C$18/12</f>
        <v>33932.660666666663</v>
      </c>
      <c r="O1150" s="25">
        <f t="shared" si="1045"/>
        <v>11007.82546143035</v>
      </c>
      <c r="P1150" s="25">
        <f t="shared" si="1046"/>
        <v>22924.835205236312</v>
      </c>
      <c r="Q1150" s="25">
        <f t="array" aca="1" ref="Q1150" ca="1">INDEX('Isaac 401k'!L:L,MATCH('Retirement Calculator'!A1150,'Isaac 401k'!N:N,0),0)</f>
        <v>46018695.375162125</v>
      </c>
      <c r="R1150" s="25">
        <f t="array" aca="1" ref="R1150" ca="1">INDEX('Lorri 401b'!L:L,MATCH('Retirement Calculator'!A1150,'Lorri 401b'!N:N,0),0)</f>
        <v>28945476.076546159</v>
      </c>
      <c r="S1150" s="25">
        <f t="shared" ca="1" si="1047"/>
        <v>74964171.451708287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6404.7404596389215</v>
      </c>
      <c r="K1151" s="25">
        <f t="shared" si="1044"/>
        <v>16520.094745597391</v>
      </c>
      <c r="L1151" s="25"/>
      <c r="N1151" s="25">
        <f>'Combined Retirement'!$C$18/12</f>
        <v>33932.660666666663</v>
      </c>
      <c r="O1151" s="25">
        <f t="shared" si="1045"/>
        <v>11007.82546143035</v>
      </c>
      <c r="P1151" s="25">
        <f t="shared" si="1046"/>
        <v>22924.835205236312</v>
      </c>
      <c r="Q1151" s="25">
        <f t="array" aca="1" ref="Q1151" ca="1">INDEX('Isaac 401k'!L:L,MATCH('Retirement Calculator'!A1151,'Isaac 401k'!N:N,0),0)</f>
        <v>46204008.51234708</v>
      </c>
      <c r="R1151" s="25">
        <f t="array" aca="1" ref="R1151" ca="1">INDEX('Lorri 401b'!L:L,MATCH('Retirement Calculator'!A1151,'Lorri 401b'!N:N,0),0)</f>
        <v>29049493.298391394</v>
      </c>
      <c r="S1151" s="25">
        <f t="shared" ca="1" si="1047"/>
        <v>75253501.810738474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6404.7404596389215</v>
      </c>
      <c r="K1152" s="25">
        <f t="shared" si="1044"/>
        <v>16520.094745597391</v>
      </c>
      <c r="L1152" s="25"/>
      <c r="N1152" s="25">
        <f>'Combined Retirement'!$C$18/12</f>
        <v>33932.660666666663</v>
      </c>
      <c r="O1152" s="25">
        <f t="shared" si="1045"/>
        <v>11007.82546143035</v>
      </c>
      <c r="P1152" s="25">
        <f t="shared" si="1046"/>
        <v>22924.835205236312</v>
      </c>
      <c r="Q1152" s="25">
        <f t="array" aca="1" ref="Q1152" ca="1">INDEX('Isaac 401k'!L:L,MATCH('Retirement Calculator'!A1152,'Isaac 401k'!N:N,0),0)</f>
        <v>46390093.787603639</v>
      </c>
      <c r="R1152" s="25">
        <f t="array" aca="1" ref="R1152" ca="1">INDEX('Lorri 401b'!L:L,MATCH('Retirement Calculator'!A1152,'Lorri 401b'!N:N,0),0)</f>
        <v>29153943.925327651</v>
      </c>
      <c r="S1152" s="25">
        <f t="shared" ca="1" si="1047"/>
        <v>75544037.71293129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6404.7404596389215</v>
      </c>
      <c r="K1153" s="25">
        <f t="shared" si="1044"/>
        <v>16520.094745597391</v>
      </c>
      <c r="L1153" s="25"/>
      <c r="N1153" s="25">
        <f>'Combined Retirement'!$C$18/12</f>
        <v>33932.660666666663</v>
      </c>
      <c r="O1153" s="25">
        <f t="shared" si="1045"/>
        <v>11007.82546143035</v>
      </c>
      <c r="P1153" s="25">
        <f t="shared" si="1046"/>
        <v>22924.835205236312</v>
      </c>
      <c r="Q1153" s="25">
        <f t="array" aca="1" ref="Q1153" ca="1">INDEX('Isaac 401k'!L:L,MATCH('Retirement Calculator'!A1153,'Isaac 401k'!N:N,0),0)</f>
        <v>46576954.418173768</v>
      </c>
      <c r="R1153" s="25">
        <f t="array" aca="1" ref="R1153" ca="1">INDEX('Lorri 401b'!L:L,MATCH('Retirement Calculator'!A1153,'Lorri 401b'!N:N,0),0)</f>
        <v>29258829.763209477</v>
      </c>
      <c r="S1153" s="25">
        <f t="shared" ca="1" si="1047"/>
        <v>75835784.181383252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6404.7404596389215</v>
      </c>
      <c r="K1154" s="25">
        <f t="shared" si="1044"/>
        <v>16520.094745597391</v>
      </c>
      <c r="L1154" s="25"/>
      <c r="N1154" s="25">
        <f>'Combined Retirement'!$C$18/12</f>
        <v>33932.660666666663</v>
      </c>
      <c r="O1154" s="25">
        <f t="shared" si="1045"/>
        <v>11007.82546143035</v>
      </c>
      <c r="P1154" s="25">
        <f t="shared" si="1046"/>
        <v>22924.835205236312</v>
      </c>
      <c r="Q1154" s="25">
        <f t="array" aca="1" ref="Q1154" ca="1">INDEX('Isaac 401k'!L:L,MATCH('Retirement Calculator'!A1154,'Isaac 401k'!N:N,0),0)</f>
        <v>46764593.634704605</v>
      </c>
      <c r="R1154" s="25">
        <f t="array" aca="1" ref="R1154" ca="1">INDEX('Lorri 401b'!L:L,MATCH('Retirement Calculator'!A1154,'Lorri 401b'!N:N,0),0)</f>
        <v>29364152.625415809</v>
      </c>
      <c r="S1154" s="25">
        <f t="shared" ca="1" si="1047"/>
        <v>76128746.260120422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6404.7404596389215</v>
      </c>
      <c r="K1155" s="25">
        <f t="shared" si="1044"/>
        <v>16520.094745597391</v>
      </c>
      <c r="L1155" s="25"/>
      <c r="N1155" s="25">
        <f>'Combined Retirement'!$C$18/12</f>
        <v>33932.660666666663</v>
      </c>
      <c r="O1155" s="25">
        <f t="shared" si="1045"/>
        <v>11007.82546143035</v>
      </c>
      <c r="P1155" s="25">
        <f t="shared" si="1046"/>
        <v>22924.835205236312</v>
      </c>
      <c r="Q1155" s="25">
        <f t="array" aca="1" ref="Q1155" ca="1">INDEX('Isaac 401k'!L:L,MATCH('Retirement Calculator'!A1155,'Isaac 401k'!N:N,0),0)</f>
        <v>46953014.681304321</v>
      </c>
      <c r="R1155" s="25">
        <f t="array" aca="1" ref="R1155" ca="1">INDEX('Lorri 401b'!L:L,MATCH('Retirement Calculator'!A1155,'Lorri 401b'!N:N,0),0)</f>
        <v>29469914.332881335</v>
      </c>
      <c r="S1155" s="25">
        <f t="shared" ca="1" si="1047"/>
        <v>76422929.014185652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6404.7404596389215</v>
      </c>
      <c r="K1156" s="25">
        <f t="shared" si="1044"/>
        <v>16520.094745597391</v>
      </c>
      <c r="L1156" s="25"/>
      <c r="N1156" s="25">
        <f>'Combined Retirement'!$C$18/12</f>
        <v>33932.660666666663</v>
      </c>
      <c r="O1156" s="25">
        <f t="shared" si="1045"/>
        <v>11007.82546143035</v>
      </c>
      <c r="P1156" s="25">
        <f t="shared" si="1046"/>
        <v>22924.835205236312</v>
      </c>
      <c r="Q1156" s="25">
        <f t="array" aca="1" ref="Q1156" ca="1">INDEX('Isaac 401k'!L:L,MATCH('Retirement Calculator'!A1156,'Isaac 401k'!N:N,0),0)</f>
        <v>47142220.815598205</v>
      </c>
      <c r="R1156" s="25">
        <f t="array" aca="1" ref="R1156" ca="1">INDEX('Lorri 401b'!L:L,MATCH('Retirement Calculator'!A1156,'Lorri 401b'!N:N,0),0)</f>
        <v>29576116.714127969</v>
      </c>
      <c r="S1156" s="25">
        <f t="shared" ca="1" si="1047"/>
        <v>76718337.529726177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6404.7404596389215</v>
      </c>
      <c r="K1157" s="25">
        <f t="shared" si="1044"/>
        <v>16520.094745597391</v>
      </c>
      <c r="L1157" s="25"/>
      <c r="N1157" s="25">
        <f>'Combined Retirement'!$C$18/12</f>
        <v>33932.660666666663</v>
      </c>
      <c r="O1157" s="25">
        <f t="shared" si="1045"/>
        <v>11007.82546143035</v>
      </c>
      <c r="P1157" s="25">
        <f t="shared" si="1046"/>
        <v>22924.835205236312</v>
      </c>
      <c r="Q1157" s="25">
        <f t="array" aca="1" ref="Q1157" ca="1">INDEX('Isaac 401k'!L:L,MATCH('Retirement Calculator'!A1157,'Isaac 401k'!N:N,0),0)</f>
        <v>47332215.308784977</v>
      </c>
      <c r="R1157" s="25">
        <f t="array" aca="1" ref="R1157" ca="1">INDEX('Lorri 401b'!L:L,MATCH('Retirement Calculator'!A1157,'Lorri 401b'!N:N,0),0)</f>
        <v>29682761.605296463</v>
      </c>
      <c r="S1157" s="25">
        <f t="shared" ca="1" si="1047"/>
        <v>77014976.914081439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6404.7404596389215</v>
      </c>
      <c r="K1158" s="25">
        <f t="shared" si="1044"/>
        <v>16520.094745597391</v>
      </c>
      <c r="L1158" s="25"/>
      <c r="N1158" s="25">
        <f>'Combined Retirement'!$C$18/12</f>
        <v>33932.660666666663</v>
      </c>
      <c r="O1158" s="25">
        <f t="shared" si="1045"/>
        <v>11007.82546143035</v>
      </c>
      <c r="P1158" s="25">
        <f t="shared" si="1046"/>
        <v>22924.835205236312</v>
      </c>
      <c r="Q1158" s="25">
        <f t="array" aca="1" ref="Q1158" ca="1">INDEX('Isaac 401k'!L:L,MATCH('Retirement Calculator'!A1158,'Isaac 401k'!N:N,0),0)</f>
        <v>47523001.445693366</v>
      </c>
      <c r="R1158" s="25">
        <f t="array" aca="1" ref="R1158" ca="1">INDEX('Lorri 401b'!L:L,MATCH('Retirement Calculator'!A1158,'Lorri 401b'!N:N,0),0)</f>
        <v>29789850.85017816</v>
      </c>
      <c r="S1158" s="25">
        <f t="shared" ca="1" si="1047"/>
        <v>77312852.295871526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6404.7404596389215</v>
      </c>
      <c r="K1159" s="25">
        <f t="shared" si="1044"/>
        <v>16520.094745597391</v>
      </c>
      <c r="L1159" s="25"/>
      <c r="N1159" s="25">
        <f>'Combined Retirement'!$C$18/12</f>
        <v>33932.660666666663</v>
      </c>
      <c r="O1159" s="25">
        <f t="shared" si="1045"/>
        <v>11007.82546143035</v>
      </c>
      <c r="P1159" s="25">
        <f t="shared" si="1046"/>
        <v>22924.835205236312</v>
      </c>
      <c r="Q1159" s="25">
        <f t="array" aca="1" ref="Q1159" ca="1">INDEX('Isaac 401k'!L:L,MATCH('Retirement Calculator'!A1159,'Isaac 401k'!N:N,0),0)</f>
        <v>47714582.524838872</v>
      </c>
      <c r="R1159" s="25">
        <f t="array" aca="1" ref="R1159" ca="1">INDEX('Lorri 401b'!L:L,MATCH('Retirement Calculator'!A1159,'Lorri 401b'!N:N,0),0)</f>
        <v>29897386.300246865</v>
      </c>
      <c r="S1159" s="25">
        <f t="shared" ca="1" si="1047"/>
        <v>77611968.825085729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6404.7404596389215</v>
      </c>
      <c r="K1160" s="25">
        <f t="shared" si="1044"/>
        <v>16520.094745597391</v>
      </c>
      <c r="L1160" s="25"/>
      <c r="N1160" s="25">
        <f>'Combined Retirement'!$C$18/12</f>
        <v>33932.660666666663</v>
      </c>
      <c r="O1160" s="25">
        <f t="shared" si="1045"/>
        <v>11007.82546143035</v>
      </c>
      <c r="P1160" s="25">
        <f t="shared" si="1046"/>
        <v>22924.835205236312</v>
      </c>
      <c r="Q1160" s="25">
        <f t="array" aca="1" ref="Q1160" ca="1">INDEX('Isaac 401k'!L:L,MATCH('Retirement Calculator'!A1160,'Isaac 401k'!N:N,0),0)</f>
        <v>47906961.858480819</v>
      </c>
      <c r="R1160" s="25">
        <f t="array" aca="1" ref="R1160" ca="1">INDEX('Lorri 401b'!L:L,MATCH('Retirement Calculator'!A1160,'Lorri 401b'!N:N,0),0)</f>
        <v>30005369.814690854</v>
      </c>
      <c r="S1160" s="25">
        <f t="shared" ca="1" si="1047"/>
        <v>77912331.673171669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6404.7404596389215</v>
      </c>
      <c r="K1161" s="25">
        <f t="shared" si="1044"/>
        <v>16520.094745597391</v>
      </c>
      <c r="L1161" s="25"/>
      <c r="N1161" s="25">
        <f>'Combined Retirement'!$C$18/12</f>
        <v>33932.660666666663</v>
      </c>
      <c r="O1161" s="25">
        <f t="shared" si="1045"/>
        <v>11007.82546143035</v>
      </c>
      <c r="P1161" s="25">
        <f t="shared" si="1046"/>
        <v>22924.835205236312</v>
      </c>
      <c r="Q1161" s="25">
        <f t="array" aca="1" ref="Q1161" ca="1">INDEX('Isaac 401k'!L:L,MATCH('Retirement Calculator'!A1161,'Isaac 401k'!N:N,0),0)</f>
        <v>48100142.772679605</v>
      </c>
      <c r="R1161" s="25">
        <f t="array" aca="1" ref="R1161" ca="1">INDEX('Lorri 401b'!L:L,MATCH('Retirement Calculator'!A1161,'Lorri 401b'!N:N,0),0)</f>
        <v>30113803.260445029</v>
      </c>
      <c r="S1161" s="25">
        <f t="shared" ca="1" si="1047"/>
        <v>78213946.033124626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6404.7404596389215</v>
      </c>
      <c r="K1162" s="25">
        <f t="shared" si="1044"/>
        <v>16520.094745597391</v>
      </c>
      <c r="L1162" s="25"/>
      <c r="N1162" s="25">
        <f>'Combined Retirement'!$C$18/12</f>
        <v>33932.660666666663</v>
      </c>
      <c r="O1162" s="25">
        <f t="shared" si="1045"/>
        <v>11007.82546143035</v>
      </c>
      <c r="P1162" s="25">
        <f t="shared" si="1046"/>
        <v>22924.835205236312</v>
      </c>
      <c r="Q1162" s="25">
        <f t="array" aca="1" ref="Q1162" ca="1">INDEX('Isaac 401k'!L:L,MATCH('Retirement Calculator'!A1162,'Isaac 401k'!N:N,0),0)</f>
        <v>48294128.607354216</v>
      </c>
      <c r="R1162" s="25">
        <f t="array" aca="1" ref="R1162" ca="1">INDEX('Lorri 401b'!L:L,MATCH('Retirement Calculator'!A1162,'Lorri 401b'!N:N,0),0)</f>
        <v>30222688.512223177</v>
      </c>
      <c r="S1162" s="25">
        <f t="shared" ca="1" si="1047"/>
        <v>78516817.119577393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6404.7404596389215</v>
      </c>
      <c r="K1163" s="25">
        <f t="shared" si="1044"/>
        <v>16520.094745597391</v>
      </c>
      <c r="L1163" s="25"/>
      <c r="N1163" s="25">
        <f>'Combined Retirement'!$C$18/12</f>
        <v>33932.660666666663</v>
      </c>
      <c r="O1163" s="25">
        <f t="shared" si="1045"/>
        <v>11007.82546143035</v>
      </c>
      <c r="P1163" s="25">
        <f t="shared" si="1046"/>
        <v>22924.835205236312</v>
      </c>
      <c r="Q1163" s="25">
        <f t="array" aca="1" ref="Q1163" ca="1">INDEX('Isaac 401k'!L:L,MATCH('Retirement Calculator'!A1163,'Isaac 401k'!N:N,0),0)</f>
        <v>48488922.716339976</v>
      </c>
      <c r="R1163" s="25">
        <f t="array" aca="1" ref="R1163" ca="1">INDEX('Lorri 401b'!L:L,MATCH('Retirement Calculator'!A1163,'Lorri 401b'!N:N,0),0)</f>
        <v>30332027.4525504</v>
      </c>
      <c r="S1163" s="25">
        <f t="shared" ca="1" si="1047"/>
        <v>78820950.168890372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6404.7404596389215</v>
      </c>
      <c r="K1164" s="25">
        <f t="shared" si="1044"/>
        <v>16520.094745597391</v>
      </c>
      <c r="L1164" s="25"/>
      <c r="N1164" s="25">
        <f>'Combined Retirement'!$C$18/12</f>
        <v>33932.660666666663</v>
      </c>
      <c r="O1164" s="25">
        <f t="shared" si="1045"/>
        <v>11007.82546143035</v>
      </c>
      <c r="P1164" s="25">
        <f t="shared" si="1046"/>
        <v>22924.835205236312</v>
      </c>
      <c r="Q1164" s="25">
        <f t="array" aca="1" ref="Q1164" ca="1">INDEX('Isaac 401k'!L:L,MATCH('Retirement Calculator'!A1164,'Isaac 401k'!N:N,0),0)</f>
        <v>48684528.467446506</v>
      </c>
      <c r="R1164" s="25">
        <f t="array" aca="1" ref="R1164" ca="1">INDEX('Lorri 401b'!L:L,MATCH('Retirement Calculator'!A1164,'Lorri 401b'!N:N,0),0)</f>
        <v>30441821.971795656</v>
      </c>
      <c r="S1164" s="25">
        <f t="shared" ca="1" si="1047"/>
        <v>79126350.439242154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6404.7404596389215</v>
      </c>
      <c r="K1165" s="25">
        <f t="shared" si="1044"/>
        <v>16520.094745597391</v>
      </c>
      <c r="L1165" s="25"/>
      <c r="N1165" s="25">
        <f>'Combined Retirement'!$C$18/12</f>
        <v>33932.660666666663</v>
      </c>
      <c r="O1165" s="25">
        <f t="shared" si="1045"/>
        <v>11007.82546143035</v>
      </c>
      <c r="P1165" s="25">
        <f t="shared" si="1046"/>
        <v>22924.835205236312</v>
      </c>
      <c r="Q1165" s="25">
        <f t="array" aca="1" ref="Q1165" ca="1">INDEX('Isaac 401k'!L:L,MATCH('Retirement Calculator'!A1165,'Isaac 401k'!N:N,0),0)</f>
        <v>48880949.242515981</v>
      </c>
      <c r="R1165" s="25">
        <f t="array" aca="1" ref="R1165" ca="1">INDEX('Lorri 401b'!L:L,MATCH('Retirement Calculator'!A1165,'Lorri 401b'!N:N,0),0)</f>
        <v>30552073.968204431</v>
      </c>
      <c r="S1165" s="25">
        <f t="shared" ca="1" si="1047"/>
        <v>79433023.21072042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6404.7404596389215</v>
      </c>
      <c r="K1166" s="25">
        <f t="shared" si="1044"/>
        <v>16520.094745597391</v>
      </c>
      <c r="L1166" s="25"/>
      <c r="N1166" s="25">
        <f>'Combined Retirement'!$C$18/12</f>
        <v>33932.660666666663</v>
      </c>
      <c r="O1166" s="25">
        <f t="shared" si="1045"/>
        <v>11007.82546143035</v>
      </c>
      <c r="P1166" s="25">
        <f t="shared" si="1046"/>
        <v>22924.835205236312</v>
      </c>
      <c r="Q1166" s="25">
        <f t="array" aca="1" ref="Q1166" ca="1">INDEX('Isaac 401k'!L:L,MATCH('Retirement Calculator'!A1166,'Isaac 401k'!N:N,0),0)</f>
        <v>49078188.437481582</v>
      </c>
      <c r="R1166" s="25">
        <f t="array" aca="1" ref="R1166" ca="1">INDEX('Lorri 401b'!L:L,MATCH('Retirement Calculator'!A1166,'Lorri 401b'!N:N,0),0)</f>
        <v>30662785.347931579</v>
      </c>
      <c r="S1166" s="25">
        <f t="shared" ca="1" si="1047"/>
        <v>79740973.785413161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6404.7404596389215</v>
      </c>
      <c r="K1167" s="25">
        <f t="shared" si="1044"/>
        <v>16520.094745597391</v>
      </c>
      <c r="L1167" s="25"/>
      <c r="N1167" s="25">
        <f>'Combined Retirement'!$C$18/12</f>
        <v>33932.660666666663</v>
      </c>
      <c r="O1167" s="25">
        <f t="shared" si="1045"/>
        <v>11007.82546143035</v>
      </c>
      <c r="P1167" s="25">
        <f t="shared" si="1046"/>
        <v>22924.835205236312</v>
      </c>
      <c r="Q1167" s="25">
        <f t="array" aca="1" ref="Q1167" ca="1">INDEX('Isaac 401k'!L:L,MATCH('Retirement Calculator'!A1167,'Isaac 401k'!N:N,0),0)</f>
        <v>49276249.462426208</v>
      </c>
      <c r="R1167" s="25">
        <f t="array" aca="1" ref="R1167" ca="1">INDEX('Lorri 401b'!L:L,MATCH('Retirement Calculator'!A1167,'Lorri 401b'!N:N,0),0)</f>
        <v>30773958.025074255</v>
      </c>
      <c r="S1167" s="25">
        <f t="shared" ca="1" si="1047"/>
        <v>80050207.487500459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6404.7404596389215</v>
      </c>
      <c r="K1168" s="25">
        <f t="shared" si="1044"/>
        <v>16520.094745597391</v>
      </c>
      <c r="L1168" s="25"/>
      <c r="N1168" s="25">
        <f>'Combined Retirement'!$C$18/12</f>
        <v>33932.660666666663</v>
      </c>
      <c r="O1168" s="25">
        <f t="shared" si="1045"/>
        <v>11007.82546143035</v>
      </c>
      <c r="P1168" s="25">
        <f t="shared" si="1046"/>
        <v>22924.835205236312</v>
      </c>
      <c r="Q1168" s="25">
        <f t="array" aca="1" ref="Q1168" ca="1">INDEX('Isaac 401k'!L:L,MATCH('Retirement Calculator'!A1168,'Isaac 401k'!N:N,0),0)</f>
        <v>49475135.741641432</v>
      </c>
      <c r="R1168" s="25">
        <f t="array" aca="1" ref="R1168" ca="1">INDEX('Lorri 401b'!L:L,MATCH('Retirement Calculator'!A1168,'Lorri 401b'!N:N,0),0)</f>
        <v>30885593.921705026</v>
      </c>
      <c r="S1168" s="25">
        <f t="shared" ca="1" si="1047"/>
        <v>80360729.663346455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6404.7404596389215</v>
      </c>
      <c r="K1169" s="25">
        <f t="shared" si="1044"/>
        <v>16520.094745597391</v>
      </c>
      <c r="L1169" s="25"/>
      <c r="N1169" s="25">
        <f>'Combined Retirement'!$C$18/12</f>
        <v>33932.660666666663</v>
      </c>
      <c r="O1169" s="25">
        <f t="shared" si="1045"/>
        <v>11007.82546143035</v>
      </c>
      <c r="P1169" s="25">
        <f t="shared" si="1046"/>
        <v>22924.835205236312</v>
      </c>
      <c r="Q1169" s="25">
        <f t="array" aca="1" ref="Q1169" ca="1">INDEX('Isaac 401k'!L:L,MATCH('Retirement Calculator'!A1169,'Isaac 401k'!N:N,0),0)</f>
        <v>49674850.71368672</v>
      </c>
      <c r="R1169" s="25">
        <f t="array" aca="1" ref="R1169" ca="1">INDEX('Lorri 401b'!L:L,MATCH('Retirement Calculator'!A1169,'Lorri 401b'!N:N,0),0)</f>
        <v>30997694.967905093</v>
      </c>
      <c r="S1169" s="25">
        <f t="shared" ca="1" si="1047"/>
        <v>80672545.681591809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6404.7404596389215</v>
      </c>
      <c r="K1170" s="25">
        <f t="shared" si="1044"/>
        <v>16520.094745597391</v>
      </c>
      <c r="L1170" s="25"/>
      <c r="N1170" s="25">
        <f>'Combined Retirement'!$C$18/12</f>
        <v>33932.660666666663</v>
      </c>
      <c r="O1170" s="25">
        <f t="shared" si="1045"/>
        <v>11007.82546143035</v>
      </c>
      <c r="P1170" s="25">
        <f t="shared" si="1046"/>
        <v>22924.835205236312</v>
      </c>
      <c r="Q1170" s="25">
        <f t="array" aca="1" ref="Q1170" ca="1">INDEX('Isaac 401k'!L:L,MATCH('Retirement Calculator'!A1170,'Isaac 401k'!N:N,0),0)</f>
        <v>49875397.83144886</v>
      </c>
      <c r="R1170" s="25">
        <f t="array" aca="1" ref="R1170" ca="1">INDEX('Lorri 401b'!L:L,MATCH('Retirement Calculator'!A1170,'Lorri 401b'!N:N,0),0)</f>
        <v>31110263.101797659</v>
      </c>
      <c r="S1170" s="25">
        <f t="shared" ca="1" si="1047"/>
        <v>80985660.933246523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6404.7404596389215</v>
      </c>
      <c r="K1171" s="25">
        <f t="shared" si="1044"/>
        <v>16520.094745597391</v>
      </c>
      <c r="L1171" s="25"/>
      <c r="N1171" s="25">
        <f>'Combined Retirement'!$C$18/12</f>
        <v>33932.660666666663</v>
      </c>
      <c r="O1171" s="25">
        <f t="shared" si="1045"/>
        <v>11007.82546143035</v>
      </c>
      <c r="P1171" s="25">
        <f t="shared" si="1046"/>
        <v>22924.835205236312</v>
      </c>
      <c r="Q1171" s="25">
        <f t="array" aca="1" ref="Q1171" ca="1">INDEX('Isaac 401k'!L:L,MATCH('Retirement Calculator'!A1171,'Isaac 401k'!N:N,0),0)</f>
        <v>50076780.562201679</v>
      </c>
      <c r="R1171" s="25">
        <f t="array" aca="1" ref="R1171" ca="1">INDEX('Lorri 401b'!L:L,MATCH('Retirement Calculator'!A1171,'Lorri 401b'!N:N,0),0)</f>
        <v>31223300.269581445</v>
      </c>
      <c r="S1171" s="25">
        <f t="shared" ca="1" si="1047"/>
        <v>81300080.831783116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608</v>
      </c>
      <c r="C1" s="349" t="s">
        <v>609</v>
      </c>
      <c r="D1" s="410" t="s">
        <v>610</v>
      </c>
      <c r="E1" s="410" t="s">
        <v>611</v>
      </c>
      <c r="F1" s="410" t="s">
        <v>612</v>
      </c>
      <c r="G1" s="410" t="s">
        <v>613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15.876712328767123</v>
      </c>
      <c r="R1" s="411"/>
      <c r="S1" s="411"/>
      <c r="T1" s="411"/>
      <c r="U1" s="411"/>
      <c r="V1" s="412">
        <f ca="1">(TODAY()-B16)/365</f>
        <v>16.372602739726027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18.627397260273973</v>
      </c>
      <c r="B2" s="349">
        <v>39356</v>
      </c>
      <c r="C2" s="349">
        <f ca="1">TODAY()</f>
        <v>46155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0.1115842044353485</v>
      </c>
      <c r="G2" s="413">
        <f ca="1">(72/(F2*100))</f>
        <v>6.4525261764729933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0.1115842044353485</v>
      </c>
      <c r="E4" s="411"/>
      <c r="F4" s="307"/>
      <c r="G4" s="307"/>
      <c r="H4" s="307"/>
      <c r="I4" s="411"/>
      <c r="J4" s="307">
        <f ca="1">XIRR(H8:H82,B8:B82)</f>
        <v>0.11310397982597351</v>
      </c>
      <c r="K4" s="307"/>
      <c r="L4" s="307"/>
      <c r="M4" s="307"/>
      <c r="N4" s="411"/>
      <c r="O4" s="307">
        <f ca="1">XIRR(L7:L82,B7:B82)</f>
        <v>0.11018785834312439</v>
      </c>
      <c r="P4" s="307"/>
      <c r="Q4" s="307"/>
      <c r="R4" s="411"/>
      <c r="S4" s="411"/>
      <c r="T4" s="307">
        <f ca="1">XIRR(Q18:Q82,B18:B82)</f>
        <v>0.11048911213874815</v>
      </c>
      <c r="U4" s="307"/>
      <c r="V4" s="307"/>
      <c r="W4" s="307"/>
      <c r="X4" s="411"/>
      <c r="Y4" s="307">
        <f ca="1">XIRR(V16:V82,B16:B82)</f>
        <v>0.1110995829105377</v>
      </c>
      <c r="Z4" s="307"/>
    </row>
    <row r="5" spans="1:26" ht="11.25" customHeight="1" x14ac:dyDescent="0.3">
      <c r="A5" s="415"/>
      <c r="B5" s="306"/>
      <c r="C5" s="306"/>
      <c r="D5" s="556" t="s">
        <v>614</v>
      </c>
      <c r="E5" s="552"/>
      <c r="F5" s="552"/>
      <c r="G5" s="537"/>
      <c r="H5" s="557" t="s">
        <v>615</v>
      </c>
      <c r="I5" s="552"/>
      <c r="J5" s="552"/>
      <c r="K5" s="537"/>
      <c r="L5" s="558" t="s">
        <v>616</v>
      </c>
      <c r="M5" s="552"/>
      <c r="N5" s="552"/>
      <c r="O5" s="552"/>
      <c r="P5" s="537"/>
      <c r="Q5" s="557" t="s">
        <v>617</v>
      </c>
      <c r="R5" s="552"/>
      <c r="S5" s="552"/>
      <c r="T5" s="552"/>
      <c r="U5" s="537"/>
      <c r="V5" s="558" t="s">
        <v>618</v>
      </c>
      <c r="W5" s="552"/>
      <c r="X5" s="552"/>
      <c r="Y5" s="552"/>
      <c r="Z5" s="537"/>
    </row>
    <row r="6" spans="1:26" ht="11.25" customHeight="1" x14ac:dyDescent="0.3">
      <c r="A6" s="418" t="s">
        <v>619</v>
      </c>
      <c r="B6" s="418">
        <f ca="1">MAX(A:A)</f>
        <v>75</v>
      </c>
      <c r="C6" s="416"/>
      <c r="D6" s="349" t="s">
        <v>620</v>
      </c>
      <c r="E6" s="296" t="s">
        <v>621</v>
      </c>
      <c r="F6" s="296" t="s">
        <v>622</v>
      </c>
      <c r="G6" s="296" t="s">
        <v>623</v>
      </c>
      <c r="H6" s="419" t="s">
        <v>620</v>
      </c>
      <c r="I6" s="419" t="s">
        <v>621</v>
      </c>
      <c r="J6" s="419" t="s">
        <v>622</v>
      </c>
      <c r="K6" s="419" t="s">
        <v>623</v>
      </c>
      <c r="L6" s="420" t="s">
        <v>620</v>
      </c>
      <c r="M6" s="420" t="s">
        <v>624</v>
      </c>
      <c r="N6" s="420" t="s">
        <v>621</v>
      </c>
      <c r="O6" s="420" t="s">
        <v>622</v>
      </c>
      <c r="P6" s="420" t="s">
        <v>623</v>
      </c>
      <c r="Q6" s="419" t="s">
        <v>625</v>
      </c>
      <c r="R6" s="419" t="s">
        <v>626</v>
      </c>
      <c r="S6" s="419" t="s">
        <v>627</v>
      </c>
      <c r="T6" s="419" t="s">
        <v>622</v>
      </c>
      <c r="U6" s="419" t="s">
        <v>623</v>
      </c>
      <c r="V6" s="420" t="s">
        <v>628</v>
      </c>
      <c r="W6" s="420" t="s">
        <v>626</v>
      </c>
      <c r="X6" s="420" t="s">
        <v>621</v>
      </c>
      <c r="Y6" s="420" t="s">
        <v>622</v>
      </c>
      <c r="Z6" s="420" t="s">
        <v>623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46155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629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630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631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632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633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634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635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636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637</v>
      </c>
      <c r="C1" s="441">
        <f ca="1">TODAY()</f>
        <v>46155</v>
      </c>
      <c r="D1" s="559" t="s">
        <v>638</v>
      </c>
      <c r="E1" s="537"/>
      <c r="F1" s="559" t="s">
        <v>639</v>
      </c>
      <c r="G1" s="537"/>
      <c r="H1" s="559" t="s">
        <v>640</v>
      </c>
      <c r="I1" s="537"/>
      <c r="J1" s="559" t="s">
        <v>641</v>
      </c>
      <c r="K1" s="537"/>
      <c r="L1" s="442"/>
      <c r="M1" s="442"/>
      <c r="N1" s="443">
        <f>R1/Q1</f>
        <v>0.2043592007550798</v>
      </c>
      <c r="O1" s="560" t="s">
        <v>642</v>
      </c>
      <c r="P1" s="546"/>
      <c r="Q1" s="444">
        <f>'Retirement Calculator'!B3</f>
        <v>407191.92799999996</v>
      </c>
      <c r="R1" s="445">
        <f>SUM(R3:R9)</f>
        <v>83213.416959999988</v>
      </c>
    </row>
    <row r="2" spans="2:18" ht="11.25" customHeight="1" x14ac:dyDescent="0.3">
      <c r="B2" s="440" t="s">
        <v>643</v>
      </c>
      <c r="C2" s="441">
        <f>'Retirement Calculator'!D6</f>
        <v>51288</v>
      </c>
      <c r="D2" s="446" t="s">
        <v>564</v>
      </c>
      <c r="E2" s="447">
        <f>B13</f>
        <v>104249.60000000001</v>
      </c>
      <c r="F2" s="446" t="s">
        <v>564</v>
      </c>
      <c r="G2" s="447">
        <f>C13</f>
        <v>18000</v>
      </c>
      <c r="H2" s="446" t="s">
        <v>564</v>
      </c>
      <c r="I2" s="447">
        <f>D13</f>
        <v>162500</v>
      </c>
      <c r="J2" s="446" t="s">
        <v>564</v>
      </c>
      <c r="K2" s="447">
        <f>I2</f>
        <v>162500</v>
      </c>
      <c r="L2" s="442"/>
      <c r="M2" s="442"/>
      <c r="N2" s="448" t="s">
        <v>578</v>
      </c>
      <c r="O2" s="449" t="s">
        <v>644</v>
      </c>
      <c r="P2" s="449" t="s">
        <v>645</v>
      </c>
      <c r="Q2" s="450" t="s">
        <v>646</v>
      </c>
      <c r="R2" s="451" t="s">
        <v>647</v>
      </c>
    </row>
    <row r="3" spans="2:18" ht="11.25" customHeight="1" x14ac:dyDescent="0.3">
      <c r="B3" s="440" t="s">
        <v>648</v>
      </c>
      <c r="C3" s="449">
        <f ca="1">(C2-C1)/365.25</f>
        <v>14.053388090349076</v>
      </c>
      <c r="D3" s="440" t="s">
        <v>649</v>
      </c>
      <c r="E3" s="452">
        <f ca="1">'TSP-401K'!J4</f>
        <v>0.11310397982597351</v>
      </c>
      <c r="F3" s="440" t="s">
        <v>649</v>
      </c>
      <c r="G3" s="452">
        <f ca="1">'TSP-401K'!O4</f>
        <v>0.11018785834312439</v>
      </c>
      <c r="H3" s="440" t="s">
        <v>649</v>
      </c>
      <c r="I3" s="452">
        <f ca="1">'TSP-401K'!T4</f>
        <v>0.11048911213874815</v>
      </c>
      <c r="J3" s="440" t="s">
        <v>649</v>
      </c>
      <c r="K3" s="452">
        <f ca="1">'TSP-401K'!Y4</f>
        <v>0.1110995829105377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650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651</v>
      </c>
      <c r="C5" s="449">
        <f ca="1">(C4-C1)/365.25</f>
        <v>14.053388090349076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652</v>
      </c>
      <c r="C6" s="456">
        <f>E6+G6+I6+K6</f>
        <v>1063118.3599999999</v>
      </c>
      <c r="D6" s="440" t="s">
        <v>653</v>
      </c>
      <c r="E6" s="456">
        <f>'TSP-401K'!H82*-1</f>
        <v>416706.47999999992</v>
      </c>
      <c r="F6" s="440" t="s">
        <v>653</v>
      </c>
      <c r="G6" s="456">
        <f>'TSP-401K'!L82*-1</f>
        <v>133805.42999999996</v>
      </c>
      <c r="H6" s="440" t="s">
        <v>653</v>
      </c>
      <c r="I6" s="456">
        <f>'TSP-401K'!Q82*-1</f>
        <v>392470.39999999991</v>
      </c>
      <c r="J6" s="440" t="s">
        <v>653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3641.9279999999562</v>
      </c>
      <c r="R7" s="454">
        <f t="shared" si="0"/>
        <v>1165.4169599999859</v>
      </c>
    </row>
    <row r="8" spans="2:18" ht="11.25" customHeight="1" x14ac:dyDescent="0.3">
      <c r="B8" s="440" t="s">
        <v>654</v>
      </c>
      <c r="C8" s="456">
        <f ca="1">E8+G8+I8+K8</f>
        <v>6349243.8240028927</v>
      </c>
      <c r="D8" s="440" t="s">
        <v>655</v>
      </c>
      <c r="E8" s="456">
        <f ca="1">FV(E3/26,C3*26,-(E2*0.1)/26,-E6,1)</f>
        <v>2394950.4516205178</v>
      </c>
      <c r="F8" s="440" t="s">
        <v>655</v>
      </c>
      <c r="G8" s="456">
        <f ca="1">FV(G3/12,12*C3,-(G2*0.1)/12,-G6,1)</f>
        <v>685575.77247069881</v>
      </c>
      <c r="H8" s="440" t="s">
        <v>655</v>
      </c>
      <c r="I8" s="456">
        <f ca="1">FV(I3/24,C5*24,-(I2*0.1)/24,-I6,1)</f>
        <v>2395405.4459277731</v>
      </c>
      <c r="J8" s="440" t="s">
        <v>655</v>
      </c>
      <c r="K8" s="456">
        <f ca="1">FV(K3/24,C5*24,-(K2*0.055)/24,-K6,1)</f>
        <v>873312.15398390312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656</v>
      </c>
      <c r="C12" s="457" t="s">
        <v>580</v>
      </c>
      <c r="D12" s="457" t="s">
        <v>657</v>
      </c>
      <c r="E12" s="465" t="s">
        <v>658</v>
      </c>
      <c r="F12" s="455"/>
      <c r="G12" s="457"/>
      <c r="H12" s="442"/>
      <c r="I12" s="457" t="s">
        <v>567</v>
      </c>
      <c r="J12" s="457" t="s">
        <v>568</v>
      </c>
      <c r="K12" s="457" t="s">
        <v>569</v>
      </c>
      <c r="L12" s="457" t="s">
        <v>570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659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660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661</v>
      </c>
      <c r="C16" s="466" t="s">
        <v>662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0.43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407191.92799999996</v>
      </c>
      <c r="D18" s="468"/>
      <c r="E18" s="468"/>
      <c r="F18" s="455"/>
      <c r="G18" s="442"/>
      <c r="H18" s="457" t="s">
        <v>663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664</v>
      </c>
      <c r="C21" s="466" t="s">
        <v>665</v>
      </c>
      <c r="D21" s="466" t="s">
        <v>666</v>
      </c>
      <c r="E21" s="468" t="s">
        <v>667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668</v>
      </c>
      <c r="C23" s="457" t="s">
        <v>669</v>
      </c>
      <c r="D23" s="457" t="s">
        <v>670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663</v>
      </c>
      <c r="C28" s="466" t="s">
        <v>671</v>
      </c>
      <c r="D28" s="466" t="s">
        <v>672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673</v>
      </c>
      <c r="B1" s="455">
        <f ca="1">'Combined Retirement'!E8+'Combined Retirement'!G8</f>
        <v>3080526.2240912165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674</v>
      </c>
      <c r="B2" s="471">
        <v>0.05</v>
      </c>
      <c r="C2" s="457" t="s">
        <v>675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676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677</v>
      </c>
      <c r="B7" s="457" t="s">
        <v>678</v>
      </c>
      <c r="C7" s="457" t="s">
        <v>679</v>
      </c>
      <c r="D7" s="457" t="s">
        <v>680</v>
      </c>
      <c r="E7" s="457" t="s">
        <v>681</v>
      </c>
      <c r="F7" s="457"/>
      <c r="G7" s="470" t="s">
        <v>682</v>
      </c>
      <c r="H7" s="470" t="s">
        <v>224</v>
      </c>
      <c r="I7" s="457" t="s">
        <v>678</v>
      </c>
      <c r="J7" s="457" t="s">
        <v>679</v>
      </c>
      <c r="K7" s="457" t="s">
        <v>680</v>
      </c>
      <c r="L7" s="457" t="s">
        <v>681</v>
      </c>
      <c r="M7" s="471"/>
      <c r="N7" s="442" t="s">
        <v>608</v>
      </c>
    </row>
    <row r="8" spans="1:14" ht="11.25" customHeight="1" x14ac:dyDescent="0.3">
      <c r="A8" s="470">
        <v>1</v>
      </c>
      <c r="B8" s="458">
        <f ca="1">B1</f>
        <v>3080526.2240912165</v>
      </c>
      <c r="C8" s="458">
        <f t="shared" ref="C8:C136" si="0">SUMIF(G:G,A8,J:J)</f>
        <v>311614.02246283577</v>
      </c>
      <c r="D8" s="458">
        <f ca="1">SUMIF(G:G,1,K:K)</f>
        <v>149035.73091361736</v>
      </c>
      <c r="E8" s="458">
        <f t="shared" ref="E8:E136" ca="1" si="1">B8-C8+D8</f>
        <v>2917947.9325419976</v>
      </c>
      <c r="F8" s="442"/>
      <c r="G8" s="470">
        <v>1</v>
      </c>
      <c r="H8" s="470">
        <v>1</v>
      </c>
      <c r="I8" s="455">
        <f ca="1">B1</f>
        <v>3080526.2240912165</v>
      </c>
      <c r="J8" s="455">
        <f t="array" ref="J8">IFERROR(INDEX('Retirement Calculator'!J:J,MATCH('Isaac 401k'!N8,'Retirement Calculator'!A:A,0),0),0)</f>
        <v>25967.835205236315</v>
      </c>
      <c r="K8" s="455">
        <f t="shared" ref="K8:K262" ca="1" si="2">IPMT(M8/12,1,12,-I8+J8,,0)</f>
        <v>12727.32662035825</v>
      </c>
      <c r="L8" s="455">
        <f t="shared" ref="L8:L262" ca="1" si="3">I8-J8+K8</f>
        <v>3067285.715506338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2917947.9325419976</v>
      </c>
      <c r="C9" s="458">
        <f t="shared" si="0"/>
        <v>311614.02246283577</v>
      </c>
      <c r="D9" s="458">
        <f ca="1">SUMIF(G:G,2,K:K)</f>
        <v>140717.91696358952</v>
      </c>
      <c r="E9" s="458">
        <f t="shared" ca="1" si="1"/>
        <v>2747051.827042751</v>
      </c>
      <c r="F9" s="442"/>
      <c r="G9" s="470">
        <v>1</v>
      </c>
      <c r="H9" s="470">
        <v>2</v>
      </c>
      <c r="I9" s="455">
        <f t="shared" ref="I9:I263" ca="1" si="5">L8</f>
        <v>3067285.715506338</v>
      </c>
      <c r="J9" s="455">
        <f t="array" ref="J9">IFERROR(INDEX('Retirement Calculator'!J:J,MATCH('Isaac 401k'!N9,'Retirement Calculator'!A:A,0),0),0)</f>
        <v>25967.835205236315</v>
      </c>
      <c r="K9" s="455">
        <f t="shared" ca="1" si="2"/>
        <v>12672.157834587922</v>
      </c>
      <c r="L9" s="455">
        <f t="shared" ca="1" si="3"/>
        <v>3053990.0381356897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2747051.827042751</v>
      </c>
      <c r="C10" s="458">
        <f t="shared" si="0"/>
        <v>311614.02246283577</v>
      </c>
      <c r="D10" s="458">
        <f ca="1">SUMIF(G:G,3,K:K)</f>
        <v>131974.54786565105</v>
      </c>
      <c r="E10" s="458">
        <f t="shared" ca="1" si="1"/>
        <v>2567412.3524455666</v>
      </c>
      <c r="F10" s="442"/>
      <c r="G10" s="470">
        <v>1</v>
      </c>
      <c r="H10" s="470">
        <v>3</v>
      </c>
      <c r="I10" s="455">
        <f t="shared" ca="1" si="5"/>
        <v>3053990.0381356897</v>
      </c>
      <c r="J10" s="455">
        <f t="array" ref="J10">IFERROR(INDEX('Retirement Calculator'!J:J,MATCH('Isaac 401k'!N10,'Retirement Calculator'!A:A,0),0),0)</f>
        <v>25967.835205236315</v>
      </c>
      <c r="K10" s="455">
        <f t="shared" ca="1" si="2"/>
        <v>12616.759178876888</v>
      </c>
      <c r="L10" s="455">
        <f t="shared" ca="1" si="3"/>
        <v>3040638.9621093301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2567412.3524455666</v>
      </c>
      <c r="C11" s="458">
        <f t="shared" si="0"/>
        <v>307876.02246283577</v>
      </c>
      <c r="D11" s="458">
        <f ca="1">SUMIF(G:G,4,K:K)</f>
        <v>122838.7440510875</v>
      </c>
      <c r="E11" s="458">
        <f t="shared" ca="1" si="1"/>
        <v>2382375.0740338182</v>
      </c>
      <c r="F11" s="442"/>
      <c r="G11" s="470">
        <v>1</v>
      </c>
      <c r="H11" s="470">
        <v>4</v>
      </c>
      <c r="I11" s="455">
        <f t="shared" ca="1" si="5"/>
        <v>3040638.9621093301</v>
      </c>
      <c r="J11" s="455">
        <f t="array" ref="J11">IFERROR(INDEX('Retirement Calculator'!J:J,MATCH('Isaac 401k'!N11,'Retirement Calculator'!A:A,0),0),0)</f>
        <v>25967.835205236315</v>
      </c>
      <c r="K11" s="455">
        <f t="shared" ca="1" si="2"/>
        <v>12561.129695433723</v>
      </c>
      <c r="L11" s="455">
        <f t="shared" ca="1" si="3"/>
        <v>3027232.2565995273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2382375.0740338182</v>
      </c>
      <c r="C12" s="458">
        <f t="shared" si="0"/>
        <v>304138.02246283571</v>
      </c>
      <c r="D12" s="458">
        <f ca="1">SUMIF(G:G,5,K:K)</f>
        <v>113522.5939020229</v>
      </c>
      <c r="E12" s="458">
        <f t="shared" ca="1" si="1"/>
        <v>2191759.6454730053</v>
      </c>
      <c r="F12" s="442"/>
      <c r="G12" s="470">
        <v>1</v>
      </c>
      <c r="H12" s="470">
        <v>5</v>
      </c>
      <c r="I12" s="455">
        <f t="shared" ca="1" si="5"/>
        <v>3027232.2565995273</v>
      </c>
      <c r="J12" s="455">
        <f t="array" ref="J12">IFERROR(INDEX('Retirement Calculator'!J:J,MATCH('Isaac 401k'!N12,'Retirement Calculator'!A:A,0),0),0)</f>
        <v>25967.835205236315</v>
      </c>
      <c r="K12" s="455">
        <f t="shared" ca="1" si="2"/>
        <v>12505.268422476212</v>
      </c>
      <c r="L12" s="455">
        <f t="shared" ca="1" si="3"/>
        <v>3013769.6898167669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2191759.6454730053</v>
      </c>
      <c r="C13" s="458">
        <f t="shared" si="0"/>
        <v>212818.04673484879</v>
      </c>
      <c r="D13" s="458">
        <f ca="1">SUMIF(G:G,6,K:K)</f>
        <v>104918.20802364817</v>
      </c>
      <c r="E13" s="458">
        <f t="shared" ca="1" si="1"/>
        <v>2083859.8067618047</v>
      </c>
      <c r="F13" s="442"/>
      <c r="G13" s="470">
        <v>1</v>
      </c>
      <c r="H13" s="470">
        <v>6</v>
      </c>
      <c r="I13" s="455">
        <f t="shared" ca="1" si="5"/>
        <v>3013769.6898167669</v>
      </c>
      <c r="J13" s="455">
        <f t="array" ref="J13">IFERROR(INDEX('Retirement Calculator'!J:J,MATCH('Isaac 401k'!N13,'Retirement Calculator'!A:A,0),0),0)</f>
        <v>25967.835205236315</v>
      </c>
      <c r="K13" s="455">
        <f t="shared" ca="1" si="2"/>
        <v>12449.17439421471</v>
      </c>
      <c r="L13" s="455">
        <f t="shared" ca="1" si="3"/>
        <v>3000251.029005745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2083859.8067618047</v>
      </c>
      <c r="C14" s="458">
        <f t="shared" si="0"/>
        <v>84970.080715667049</v>
      </c>
      <c r="D14" s="458">
        <f ca="1">SUMIF(G:G,7,K:K)</f>
        <v>104277.42228146248</v>
      </c>
      <c r="E14" s="458">
        <f t="shared" ca="1" si="1"/>
        <v>2103167.1483276002</v>
      </c>
      <c r="F14" s="442"/>
      <c r="G14" s="470">
        <v>1</v>
      </c>
      <c r="H14" s="470">
        <v>7</v>
      </c>
      <c r="I14" s="455">
        <f t="shared" ca="1" si="5"/>
        <v>3000251.029005745</v>
      </c>
      <c r="J14" s="455">
        <f t="array" ref="J14">IFERROR(INDEX('Retirement Calculator'!J:J,MATCH('Isaac 401k'!N14,'Retirement Calculator'!A:A,0),0),0)</f>
        <v>25967.835205236315</v>
      </c>
      <c r="K14" s="455">
        <f t="shared" ca="1" si="2"/>
        <v>12392.846640835452</v>
      </c>
      <c r="L14" s="455">
        <f t="shared" ca="1" si="3"/>
        <v>2986676.040441344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2103167.1483276002</v>
      </c>
      <c r="C15" s="458">
        <f t="shared" si="0"/>
        <v>84970.080715667049</v>
      </c>
      <c r="D15" s="458">
        <f ca="1">SUMIF(G:G,8,K:K)</f>
        <v>105265.22251901941</v>
      </c>
      <c r="E15" s="458">
        <f t="shared" ca="1" si="1"/>
        <v>2123462.2901309528</v>
      </c>
      <c r="F15" s="442"/>
      <c r="G15" s="470">
        <v>1</v>
      </c>
      <c r="H15" s="470">
        <v>8</v>
      </c>
      <c r="I15" s="455">
        <f t="shared" ca="1" si="5"/>
        <v>2986676.040441344</v>
      </c>
      <c r="J15" s="455">
        <f t="array" ref="J15">IFERROR(INDEX('Retirement Calculator'!J:J,MATCH('Isaac 401k'!N15,'Retirement Calculator'!A:A,0),0),0)</f>
        <v>25967.835205236315</v>
      </c>
      <c r="K15" s="455">
        <f t="shared" ca="1" si="2"/>
        <v>12336.284188483782</v>
      </c>
      <c r="L15" s="455">
        <f t="shared" ca="1" si="3"/>
        <v>2973044.4894245914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2123462.2901309528</v>
      </c>
      <c r="C16" s="458">
        <f t="shared" si="0"/>
        <v>77532.985115667063</v>
      </c>
      <c r="D16" s="458">
        <f ca="1">SUMIF(G:G,9,K:K)</f>
        <v>106492.09457779714</v>
      </c>
      <c r="E16" s="458">
        <f t="shared" ca="1" si="1"/>
        <v>2152421.3995930827</v>
      </c>
      <c r="F16" s="442"/>
      <c r="G16" s="470">
        <v>1</v>
      </c>
      <c r="H16" s="470">
        <v>9</v>
      </c>
      <c r="I16" s="455">
        <f t="shared" ca="1" si="5"/>
        <v>2973044.4894245914</v>
      </c>
      <c r="J16" s="455">
        <f t="array" ref="J16">IFERROR(INDEX('Retirement Calculator'!J:J,MATCH('Isaac 401k'!N16,'Retirement Calculator'!A:A,0),0),0)</f>
        <v>25967.835205236315</v>
      </c>
      <c r="K16" s="455">
        <f t="shared" ca="1" si="2"/>
        <v>12279.486059247312</v>
      </c>
      <c r="L16" s="455">
        <f t="shared" ca="1" si="3"/>
        <v>2959356.1402786025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2152421.3995930827</v>
      </c>
      <c r="C17" s="458">
        <f t="shared" si="0"/>
        <v>76856.885515667076</v>
      </c>
      <c r="D17" s="458">
        <f ca="1">SUMIF(G:G,10,K:K)</f>
        <v>108008.28811753755</v>
      </c>
      <c r="E17" s="458">
        <f t="shared" ca="1" si="1"/>
        <v>2183572.8021949534</v>
      </c>
      <c r="F17" s="442"/>
      <c r="G17" s="470">
        <v>1</v>
      </c>
      <c r="H17" s="470">
        <v>10</v>
      </c>
      <c r="I17" s="455">
        <f t="shared" ca="1" si="5"/>
        <v>2959356.1402786025</v>
      </c>
      <c r="J17" s="455">
        <f t="array" ref="J17">IFERROR(INDEX('Retirement Calculator'!J:J,MATCH('Isaac 401k'!N17,'Retirement Calculator'!A:A,0),0),0)</f>
        <v>25967.835205236315</v>
      </c>
      <c r="K17" s="455">
        <f t="shared" ca="1" si="2"/>
        <v>12222.451271139025</v>
      </c>
      <c r="L17" s="455">
        <f t="shared" ca="1" si="3"/>
        <v>2945610.7563445051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2183572.8021949534</v>
      </c>
      <c r="C18" s="458">
        <f t="shared" si="0"/>
        <v>76856.885515667076</v>
      </c>
      <c r="D18" s="458">
        <f ca="1">SUMIF(G:G,11,K:K)</f>
        <v>109602.05299632711</v>
      </c>
      <c r="E18" s="458">
        <f t="shared" ca="1" si="1"/>
        <v>2216317.9696756136</v>
      </c>
      <c r="F18" s="442"/>
      <c r="G18" s="470">
        <v>1</v>
      </c>
      <c r="H18" s="470">
        <v>11</v>
      </c>
      <c r="I18" s="455">
        <f t="shared" ca="1" si="5"/>
        <v>2945610.7563445051</v>
      </c>
      <c r="J18" s="455">
        <f t="array" ref="J18">IFERROR(INDEX('Retirement Calculator'!J:J,MATCH('Isaac 401k'!N18,'Retirement Calculator'!A:A,0),0),0)</f>
        <v>25967.835205236315</v>
      </c>
      <c r="K18" s="455">
        <f t="shared" ca="1" si="2"/>
        <v>12165.178838080286</v>
      </c>
      <c r="L18" s="455">
        <f t="shared" ca="1" si="3"/>
        <v>2931808.0999773489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2216317.9696756136</v>
      </c>
      <c r="C19" s="458">
        <f t="shared" si="0"/>
        <v>76856.885515667076</v>
      </c>
      <c r="D19" s="458">
        <f ca="1">SUMIF(G:G,12,K:K)</f>
        <v>111277.35791109277</v>
      </c>
      <c r="E19" s="458">
        <f t="shared" ca="1" si="1"/>
        <v>2250738.4420710392</v>
      </c>
      <c r="F19" s="442"/>
      <c r="G19" s="470">
        <v>1</v>
      </c>
      <c r="H19" s="470">
        <v>12</v>
      </c>
      <c r="I19" s="455">
        <f t="shared" ca="1" si="5"/>
        <v>2931808.0999773489</v>
      </c>
      <c r="J19" s="455">
        <f t="array" ref="J19">IFERROR(INDEX('Retirement Calculator'!J:J,MATCH('Isaac 401k'!N19,'Retirement Calculator'!A:A,0),0),0)</f>
        <v>25967.835205236315</v>
      </c>
      <c r="K19" s="455">
        <f t="shared" ca="1" si="2"/>
        <v>12107.667769883801</v>
      </c>
      <c r="L19" s="455">
        <f t="shared" ca="1" si="3"/>
        <v>2917947.9325419962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2250738.4420710392</v>
      </c>
      <c r="C20" s="458">
        <f t="shared" si="0"/>
        <v>76856.885515667076</v>
      </c>
      <c r="D20" s="458">
        <f ca="1">SUMIF(G:G,13,K:K)</f>
        <v>113038.37460482847</v>
      </c>
      <c r="E20" s="458">
        <f t="shared" ca="1" si="1"/>
        <v>2286919.9311602009</v>
      </c>
      <c r="F20" s="442"/>
      <c r="G20" s="470">
        <v>2</v>
      </c>
      <c r="H20" s="470">
        <v>13</v>
      </c>
      <c r="I20" s="455">
        <f t="shared" ca="1" si="5"/>
        <v>2917947.9325419962</v>
      </c>
      <c r="J20" s="455">
        <f t="array" ref="J20">IFERROR(INDEX('Retirement Calculator'!J:J,MATCH('Isaac 401k'!N20,'Retirement Calculator'!A:A,0),0),0)</f>
        <v>25967.835205236315</v>
      </c>
      <c r="K20" s="455">
        <f t="shared" ca="1" si="2"/>
        <v>12049.9170722365</v>
      </c>
      <c r="L20" s="455">
        <f t="shared" ca="1" si="3"/>
        <v>2904030.0144089963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2286919.9311602009</v>
      </c>
      <c r="C21" s="458">
        <f t="shared" si="0"/>
        <v>76856.885515667076</v>
      </c>
      <c r="D21" s="458">
        <f ca="1">SUMIF(G:G,14,K:K)</f>
        <v>114889.48825481709</v>
      </c>
      <c r="E21" s="458">
        <f t="shared" ca="1" si="1"/>
        <v>2324952.533899351</v>
      </c>
      <c r="F21" s="442"/>
      <c r="G21" s="470">
        <v>2</v>
      </c>
      <c r="H21" s="470">
        <v>14</v>
      </c>
      <c r="I21" s="455">
        <f t="shared" ca="1" si="5"/>
        <v>2904030.0144089963</v>
      </c>
      <c r="J21" s="455">
        <f t="array" ref="J21">IFERROR(INDEX('Retirement Calculator'!J:J,MATCH('Isaac 401k'!N21,'Retirement Calculator'!A:A,0),0),0)</f>
        <v>25967.835205236315</v>
      </c>
      <c r="K21" s="455">
        <f t="shared" ca="1" si="2"/>
        <v>11991.925746682333</v>
      </c>
      <c r="L21" s="455">
        <f t="shared" ca="1" si="3"/>
        <v>2890054.104950442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2324952.533899351</v>
      </c>
      <c r="C22" s="458">
        <f t="shared" si="0"/>
        <v>76856.885515667076</v>
      </c>
      <c r="D22" s="458">
        <f ca="1">SUMIF(G:G,15,K:K)</f>
        <v>116835.3083923339</v>
      </c>
      <c r="E22" s="458">
        <f t="shared" ca="1" si="1"/>
        <v>2364930.9567760178</v>
      </c>
      <c r="F22" s="442"/>
      <c r="G22" s="470">
        <v>2</v>
      </c>
      <c r="H22" s="470">
        <v>15</v>
      </c>
      <c r="I22" s="455">
        <f t="shared" ca="1" si="5"/>
        <v>2890054.104950442</v>
      </c>
      <c r="J22" s="455">
        <f t="array" ref="J22">IFERROR(INDEX('Retirement Calculator'!J:J,MATCH('Isaac 401k'!N22,'Retirement Calculator'!A:A,0),0),0)</f>
        <v>25967.835205236315</v>
      </c>
      <c r="K22" s="455">
        <f t="shared" ca="1" si="2"/>
        <v>11933.692790605022</v>
      </c>
      <c r="L22" s="455">
        <f t="shared" ca="1" si="3"/>
        <v>2876019.9625358107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2364930.9567760178</v>
      </c>
      <c r="C23" s="458">
        <f t="shared" si="0"/>
        <v>76856.885515667076</v>
      </c>
      <c r="D23" s="458">
        <f ca="1">SUMIF(G:G,16,K:K)</f>
        <v>118880.6803810226</v>
      </c>
      <c r="E23" s="458">
        <f t="shared" ca="1" si="1"/>
        <v>2406954.7516413732</v>
      </c>
      <c r="F23" s="442"/>
      <c r="G23" s="470">
        <v>2</v>
      </c>
      <c r="H23" s="470">
        <v>16</v>
      </c>
      <c r="I23" s="455">
        <f t="shared" ca="1" si="5"/>
        <v>2876019.9625358107</v>
      </c>
      <c r="J23" s="455">
        <f t="array" ref="J23">IFERROR(INDEX('Retirement Calculator'!J:J,MATCH('Isaac 401k'!N23,'Retirement Calculator'!A:A,0),0),0)</f>
        <v>25967.835205236315</v>
      </c>
      <c r="K23" s="455">
        <f t="shared" ca="1" si="2"/>
        <v>11875.217197210726</v>
      </c>
      <c r="L23" s="455">
        <f t="shared" ca="1" si="3"/>
        <v>2861927.3445277847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2406954.7516413732</v>
      </c>
      <c r="C24" s="458">
        <f t="shared" si="0"/>
        <v>76856.885515667076</v>
      </c>
      <c r="D24" s="458">
        <f ca="1">SUMIF(G:G,17,K:K)</f>
        <v>121030.6974825267</v>
      </c>
      <c r="E24" s="458">
        <f t="shared" ca="1" si="1"/>
        <v>2451128.5636082329</v>
      </c>
      <c r="F24" s="442"/>
      <c r="G24" s="470">
        <v>2</v>
      </c>
      <c r="H24" s="470">
        <v>17</v>
      </c>
      <c r="I24" s="455">
        <f t="shared" ca="1" si="5"/>
        <v>2861927.3445277847</v>
      </c>
      <c r="J24" s="455">
        <f t="array" ref="J24">IFERROR(INDEX('Retirement Calculator'!J:J,MATCH('Isaac 401k'!N24,'Retirement Calculator'!A:A,0),0),0)</f>
        <v>25967.835205236315</v>
      </c>
      <c r="K24" s="455">
        <f t="shared" ca="1" si="2"/>
        <v>11816.497955510618</v>
      </c>
      <c r="L24" s="455">
        <f t="shared" ca="1" si="3"/>
        <v>2847776.0072780587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2451128.5636082329</v>
      </c>
      <c r="C25" s="458">
        <f t="shared" si="0"/>
        <v>76856.885515667076</v>
      </c>
      <c r="D25" s="458">
        <f ca="1">SUMIF(G:G,18,K:K)</f>
        <v>123290.71353942194</v>
      </c>
      <c r="E25" s="458">
        <f t="shared" ca="1" si="1"/>
        <v>2497562.3916319879</v>
      </c>
      <c r="F25" s="442"/>
      <c r="G25" s="470">
        <v>2</v>
      </c>
      <c r="H25" s="470">
        <v>18</v>
      </c>
      <c r="I25" s="455">
        <f t="shared" ca="1" si="5"/>
        <v>2847776.0072780587</v>
      </c>
      <c r="J25" s="455">
        <f t="array" ref="J25">IFERROR(INDEX('Retirement Calculator'!J:J,MATCH('Isaac 401k'!N25,'Retirement Calculator'!A:A,0),0),0)</f>
        <v>25967.835205236315</v>
      </c>
      <c r="K25" s="455">
        <f t="shared" ca="1" si="2"/>
        <v>11757.534050303426</v>
      </c>
      <c r="L25" s="455">
        <f t="shared" ca="1" si="3"/>
        <v>2833565.7061231257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2497562.3916319879</v>
      </c>
      <c r="C26" s="458">
        <f t="shared" si="0"/>
        <v>76856.885515667076</v>
      </c>
      <c r="D26" s="458">
        <f ca="1">SUMIF(G:G,19,K:K)</f>
        <v>125666.35630703114</v>
      </c>
      <c r="E26" s="458">
        <f t="shared" ca="1" si="1"/>
        <v>2546371.862423352</v>
      </c>
      <c r="F26" s="442"/>
      <c r="G26" s="470">
        <v>2</v>
      </c>
      <c r="H26" s="470">
        <v>19</v>
      </c>
      <c r="I26" s="455">
        <f t="shared" ca="1" si="5"/>
        <v>2833565.7061231257</v>
      </c>
      <c r="J26" s="455">
        <f t="array" ref="J26">IFERROR(INDEX('Retirement Calculator'!J:J,MATCH('Isaac 401k'!N26,'Retirement Calculator'!A:A,0),0),0)</f>
        <v>25967.835205236315</v>
      </c>
      <c r="K26" s="455">
        <f t="shared" ca="1" si="2"/>
        <v>11698.324462157872</v>
      </c>
      <c r="L26" s="455">
        <f t="shared" ca="1" si="3"/>
        <v>2819296.195380047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2546371.862423352</v>
      </c>
      <c r="C27" s="458">
        <f t="shared" si="0"/>
        <v>76856.885515667076</v>
      </c>
      <c r="D27" s="458">
        <f ca="1">SUMIF(G:G,20,K:K)</f>
        <v>128163.54146732022</v>
      </c>
      <c r="E27" s="458">
        <f t="shared" ca="1" si="1"/>
        <v>2597678.5183750051</v>
      </c>
      <c r="F27" s="442"/>
      <c r="G27" s="470">
        <v>2</v>
      </c>
      <c r="H27" s="470">
        <v>20</v>
      </c>
      <c r="I27" s="455">
        <f t="shared" ca="1" si="5"/>
        <v>2819296.195380047</v>
      </c>
      <c r="J27" s="455">
        <f t="array" ref="J27">IFERROR(INDEX('Retirement Calculator'!J:J,MATCH('Isaac 401k'!N27,'Retirement Calculator'!A:A,0),0),0)</f>
        <v>25967.835205236315</v>
      </c>
      <c r="K27" s="455">
        <f t="shared" ca="1" si="2"/>
        <v>11638.868167395043</v>
      </c>
      <c r="L27" s="455">
        <f t="shared" ca="1" si="3"/>
        <v>2804967.2283422058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2597678.5183750051</v>
      </c>
      <c r="C28" s="458">
        <f t="shared" si="0"/>
        <v>76856.885515667076</v>
      </c>
      <c r="D28" s="458">
        <f ca="1">SUMIF(G:G,21,K:K)</f>
        <v>130788.48735977178</v>
      </c>
      <c r="E28" s="458">
        <f t="shared" ca="1" si="1"/>
        <v>2651610.12021911</v>
      </c>
      <c r="F28" s="442"/>
      <c r="G28" s="470">
        <v>2</v>
      </c>
      <c r="H28" s="470">
        <v>21</v>
      </c>
      <c r="I28" s="455">
        <f t="shared" ca="1" si="5"/>
        <v>2804967.2283422058</v>
      </c>
      <c r="J28" s="455">
        <f t="array" ref="J28">IFERROR(INDEX('Retirement Calculator'!J:J,MATCH('Isaac 401k'!N28,'Retirement Calculator'!A:A,0),0),0)</f>
        <v>25967.835205236315</v>
      </c>
      <c r="K28" s="455">
        <f t="shared" ca="1" si="2"/>
        <v>11579.164138070706</v>
      </c>
      <c r="L28" s="455">
        <f t="shared" ca="1" si="3"/>
        <v>2790578.5572750401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2651610.12021911</v>
      </c>
      <c r="C29" s="458">
        <f t="shared" si="0"/>
        <v>76856.885515667076</v>
      </c>
      <c r="D29" s="458">
        <f ca="1">SUMIF(G:G,22,K:K)</f>
        <v>133547.73046591808</v>
      </c>
      <c r="E29" s="458">
        <f t="shared" ca="1" si="1"/>
        <v>2708300.9651693609</v>
      </c>
      <c r="F29" s="442"/>
      <c r="G29" s="470">
        <v>2</v>
      </c>
      <c r="H29" s="470">
        <v>22</v>
      </c>
      <c r="I29" s="455">
        <f t="shared" ca="1" si="5"/>
        <v>2790578.5572750401</v>
      </c>
      <c r="J29" s="455">
        <f t="array" ref="J29">IFERROR(INDEX('Retirement Calculator'!J:J,MATCH('Isaac 401k'!N29,'Retirement Calculator'!A:A,0),0),0)</f>
        <v>25967.835205236315</v>
      </c>
      <c r="K29" s="455">
        <f t="shared" ca="1" si="2"/>
        <v>11519.211341957514</v>
      </c>
      <c r="L29" s="455">
        <f t="shared" ca="1" si="3"/>
        <v>2776129.9334117612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2708300.9651693609</v>
      </c>
      <c r="C30" s="458">
        <f t="shared" si="0"/>
        <v>76856.885515667076</v>
      </c>
      <c r="D30" s="458">
        <f ca="1">SUMIF(G:G,23,K:K)</f>
        <v>136448.14168609184</v>
      </c>
      <c r="E30" s="458">
        <f t="shared" ca="1" si="1"/>
        <v>2767892.2213397855</v>
      </c>
      <c r="F30" s="442"/>
      <c r="G30" s="470">
        <v>2</v>
      </c>
      <c r="H30" s="470">
        <v>23</v>
      </c>
      <c r="I30" s="455">
        <f t="shared" ca="1" si="5"/>
        <v>2776129.9334117612</v>
      </c>
      <c r="J30" s="455">
        <f t="array" ref="J30">IFERROR(INDEX('Retirement Calculator'!J:J,MATCH('Isaac 401k'!N30,'Retirement Calculator'!A:A,0),0),0)</f>
        <v>25967.835205236315</v>
      </c>
      <c r="K30" s="455">
        <f t="shared" ca="1" si="2"/>
        <v>11459.008742527187</v>
      </c>
      <c r="L30" s="455">
        <f t="shared" ca="1" si="3"/>
        <v>2761621.1069490518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2767892.2213397855</v>
      </c>
      <c r="C31" s="458">
        <f t="shared" si="0"/>
        <v>76856.885515667076</v>
      </c>
      <c r="D31" s="458">
        <f ca="1">SUMIF(G:G,24,K:K)</f>
        <v>139496.94344892711</v>
      </c>
      <c r="E31" s="458">
        <f t="shared" ca="1" si="1"/>
        <v>2830532.2792730457</v>
      </c>
      <c r="F31" s="442"/>
      <c r="G31" s="470">
        <v>2</v>
      </c>
      <c r="H31" s="470">
        <v>24</v>
      </c>
      <c r="I31" s="455">
        <f t="shared" ca="1" si="5"/>
        <v>2761621.1069490518</v>
      </c>
      <c r="J31" s="455">
        <f t="array" ref="J31">IFERROR(INDEX('Retirement Calculator'!J:J,MATCH('Isaac 401k'!N31,'Retirement Calculator'!A:A,0),0),0)</f>
        <v>25967.835205236315</v>
      </c>
      <c r="K31" s="455">
        <f t="shared" ca="1" si="2"/>
        <v>11398.555298932564</v>
      </c>
      <c r="L31" s="455">
        <f t="shared" ca="1" si="3"/>
        <v>2747051.8270427478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2830532.2792730457</v>
      </c>
      <c r="C32" s="458">
        <f t="shared" si="0"/>
        <v>76856.885515667076</v>
      </c>
      <c r="D32" s="458">
        <f ca="1">SUMIF(G:G,25,K:K)</f>
        <v>142701.72769621425</v>
      </c>
      <c r="E32" s="458">
        <f t="shared" ca="1" si="1"/>
        <v>2896377.121453593</v>
      </c>
      <c r="F32" s="442"/>
      <c r="G32" s="470">
        <v>3</v>
      </c>
      <c r="H32" s="470">
        <v>25</v>
      </c>
      <c r="I32" s="455">
        <f t="shared" ca="1" si="5"/>
        <v>2747051.8270427478</v>
      </c>
      <c r="J32" s="455">
        <f t="array" ref="J32">IFERROR(INDEX('Retirement Calculator'!J:J,MATCH('Isaac 401k'!N32,'Retirement Calculator'!A:A,0),0),0)</f>
        <v>25967.835205236315</v>
      </c>
      <c r="K32" s="455">
        <f t="shared" ca="1" si="2"/>
        <v>11337.84996598963</v>
      </c>
      <c r="L32" s="455">
        <f t="shared" ca="1" si="3"/>
        <v>2732421.8418035009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2896377.121453593</v>
      </c>
      <c r="C33" s="458">
        <f t="shared" si="0"/>
        <v>76856.885515667076</v>
      </c>
      <c r="D33" s="458">
        <f ca="1">SUMIF(G:G,26,K:K)</f>
        <v>146070.47478789408</v>
      </c>
      <c r="E33" s="458">
        <f t="shared" ca="1" si="1"/>
        <v>2965590.7107258202</v>
      </c>
      <c r="F33" s="442"/>
      <c r="G33" s="470">
        <v>3</v>
      </c>
      <c r="H33" s="470">
        <v>26</v>
      </c>
      <c r="I33" s="455">
        <f t="shared" ca="1" si="5"/>
        <v>2732421.8418035009</v>
      </c>
      <c r="J33" s="455">
        <f t="array" ref="J33">IFERROR(INDEX('Retirement Calculator'!J:J,MATCH('Isaac 401k'!N33,'Retirement Calculator'!A:A,0),0),0)</f>
        <v>25967.835205236315</v>
      </c>
      <c r="K33" s="455">
        <f t="shared" ca="1" si="2"/>
        <v>11276.891694159434</v>
      </c>
      <c r="L33" s="455">
        <f t="shared" ca="1" si="3"/>
        <v>2717730.8982924237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2965590.7107258202</v>
      </c>
      <c r="C34" s="458">
        <f t="shared" si="0"/>
        <v>76856.885515667076</v>
      </c>
      <c r="D34" s="458">
        <f ca="1">SUMIF(G:G,27,K:K)</f>
        <v>149611.57337426787</v>
      </c>
      <c r="E34" s="458">
        <f t="shared" ca="1" si="1"/>
        <v>3038345.3985844208</v>
      </c>
      <c r="F34" s="442"/>
      <c r="G34" s="470">
        <v>3</v>
      </c>
      <c r="H34" s="470">
        <v>27</v>
      </c>
      <c r="I34" s="455">
        <f t="shared" ca="1" si="5"/>
        <v>2717730.8982924237</v>
      </c>
      <c r="J34" s="455">
        <f t="array" ref="J34">IFERROR(INDEX('Retirement Calculator'!J:J,MATCH('Isaac 401k'!N34,'Retirement Calculator'!A:A,0),0),0)</f>
        <v>25967.835205236315</v>
      </c>
      <c r="K34" s="455">
        <f t="shared" ca="1" si="2"/>
        <v>11215.679429529946</v>
      </c>
      <c r="L34" s="455">
        <f t="shared" ca="1" si="3"/>
        <v>2702978.7425167174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3038345.3985844208</v>
      </c>
      <c r="C35" s="458">
        <f t="shared" si="0"/>
        <v>76856.885515667076</v>
      </c>
      <c r="D35" s="458">
        <f ca="1">SUMIF(G:G,28,K:K)</f>
        <v>153333.8412849069</v>
      </c>
      <c r="E35" s="458">
        <f t="shared" ca="1" si="1"/>
        <v>3114822.3543536607</v>
      </c>
      <c r="F35" s="442"/>
      <c r="G35" s="470">
        <v>3</v>
      </c>
      <c r="H35" s="470">
        <v>28</v>
      </c>
      <c r="I35" s="455">
        <f t="shared" ca="1" si="5"/>
        <v>2702978.7425167174</v>
      </c>
      <c r="J35" s="455">
        <f t="array" ref="J35">IFERROR(INDEX('Retirement Calculator'!J:J,MATCH('Isaac 401k'!N35,'Retirement Calculator'!A:A,0),0),0)</f>
        <v>25967.835205236315</v>
      </c>
      <c r="K35" s="455">
        <f t="shared" ca="1" si="2"/>
        <v>11154.212113797837</v>
      </c>
      <c r="L35" s="455">
        <f t="shared" ca="1" si="3"/>
        <v>2688165.1194252786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3114822.3543536607</v>
      </c>
      <c r="C36" s="458">
        <f t="shared" si="0"/>
        <v>76856.885515667076</v>
      </c>
      <c r="D36" s="458">
        <f ca="1">SUMIF(G:G,29,K:K)</f>
        <v>157246.54748627843</v>
      </c>
      <c r="E36" s="458">
        <f t="shared" ca="1" si="1"/>
        <v>3195212.0163242719</v>
      </c>
      <c r="F36" s="442"/>
      <c r="G36" s="470">
        <v>3</v>
      </c>
      <c r="H36" s="470">
        <v>29</v>
      </c>
      <c r="I36" s="455">
        <f t="shared" ca="1" si="5"/>
        <v>2688165.1194252786</v>
      </c>
      <c r="J36" s="455">
        <f t="array" ref="J36">IFERROR(INDEX('Retirement Calculator'!J:J,MATCH('Isaac 401k'!N36,'Retirement Calculator'!A:A,0),0),0)</f>
        <v>25967.835205236315</v>
      </c>
      <c r="K36" s="455">
        <f t="shared" ca="1" si="2"/>
        <v>11092.488684250176</v>
      </c>
      <c r="L36" s="455">
        <f t="shared" ca="1" si="3"/>
        <v>2673289.7729042922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3195212.0163242719</v>
      </c>
      <c r="C37" s="458">
        <f t="shared" si="0"/>
        <v>76856.885515667076</v>
      </c>
      <c r="D37" s="458">
        <f ca="1">SUMIF(G:G,30,K:K)</f>
        <v>161359.43516276576</v>
      </c>
      <c r="E37" s="458">
        <f t="shared" ca="1" si="1"/>
        <v>3279714.5659713708</v>
      </c>
      <c r="F37" s="442"/>
      <c r="G37" s="470">
        <v>3</v>
      </c>
      <c r="H37" s="470">
        <v>30</v>
      </c>
      <c r="I37" s="455">
        <f t="shared" ca="1" si="5"/>
        <v>2673289.7729042922</v>
      </c>
      <c r="J37" s="455">
        <f t="array" ref="J37">IFERROR(INDEX('Retirement Calculator'!J:J,MATCH('Isaac 401k'!N37,'Retirement Calculator'!A:A,0),0),0)</f>
        <v>25967.835205236315</v>
      </c>
      <c r="K37" s="455">
        <f t="shared" ca="1" si="2"/>
        <v>11030.508073746065</v>
      </c>
      <c r="L37" s="455">
        <f t="shared" ca="1" si="3"/>
        <v>2658352.445772802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3279714.5659713708</v>
      </c>
      <c r="C38" s="458">
        <f t="shared" si="0"/>
        <v>76856.885515667076</v>
      </c>
      <c r="D38" s="458">
        <f ca="1">SUMIF(G:G,31,K:K)</f>
        <v>165682.74597855654</v>
      </c>
      <c r="E38" s="458">
        <f t="shared" ca="1" si="1"/>
        <v>3368540.4264342603</v>
      </c>
      <c r="F38" s="442"/>
      <c r="G38" s="470">
        <v>3</v>
      </c>
      <c r="H38" s="470">
        <v>31</v>
      </c>
      <c r="I38" s="455">
        <f t="shared" ca="1" si="5"/>
        <v>2658352.445772802</v>
      </c>
      <c r="J38" s="455">
        <f t="array" ref="J38">IFERROR(INDEX('Retirement Calculator'!J:J,MATCH('Isaac 401k'!N38,'Retirement Calculator'!A:A,0),0),0)</f>
        <v>25967.835205236315</v>
      </c>
      <c r="K38" s="455">
        <f t="shared" ca="1" si="2"/>
        <v>10968.26921069819</v>
      </c>
      <c r="L38" s="455">
        <f t="shared" ca="1" si="3"/>
        <v>2643352.8797782636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3368540.4264342603</v>
      </c>
      <c r="C39" s="458">
        <f t="shared" si="0"/>
        <v>76856.885515667076</v>
      </c>
      <c r="D39" s="458">
        <f ca="1">SUMIF(G:G,32,K:K)</f>
        <v>170227.24558081583</v>
      </c>
      <c r="E39" s="458">
        <f t="shared" ca="1" si="1"/>
        <v>3461910.786499409</v>
      </c>
      <c r="F39" s="442"/>
      <c r="G39" s="470">
        <v>3</v>
      </c>
      <c r="H39" s="470">
        <v>32</v>
      </c>
      <c r="I39" s="455">
        <f t="shared" ca="1" si="5"/>
        <v>2643352.8797782636</v>
      </c>
      <c r="J39" s="455">
        <f t="array" ref="J39">IFERROR(INDEX('Retirement Calculator'!J:J,MATCH('Isaac 401k'!N39,'Retirement Calculator'!A:A,0),0),0)</f>
        <v>25967.835205236315</v>
      </c>
      <c r="K39" s="455">
        <f t="shared" ca="1" si="2"/>
        <v>10905.77101905428</v>
      </c>
      <c r="L39" s="455">
        <f t="shared" ca="1" si="3"/>
        <v>2628290.8155920813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3461910.786499409</v>
      </c>
      <c r="C40" s="458">
        <f t="shared" si="0"/>
        <v>76856.885515667076</v>
      </c>
      <c r="D40" s="458">
        <f ca="1">SUMIF(G:G,33,K:K)</f>
        <v>175004.25040764955</v>
      </c>
      <c r="E40" s="458">
        <f t="shared" ca="1" si="1"/>
        <v>3560058.1513913916</v>
      </c>
      <c r="F40" s="442"/>
      <c r="G40" s="470">
        <v>3</v>
      </c>
      <c r="H40" s="470">
        <v>33</v>
      </c>
      <c r="I40" s="455">
        <f t="shared" ca="1" si="5"/>
        <v>2628290.8155920813</v>
      </c>
      <c r="J40" s="455">
        <f t="array" ref="J40">IFERROR(INDEX('Retirement Calculator'!J:J,MATCH('Isaac 401k'!N40,'Retirement Calculator'!A:A,0),0),0)</f>
        <v>25967.835205236315</v>
      </c>
      <c r="K40" s="455">
        <f t="shared" ca="1" si="2"/>
        <v>10843.01241827852</v>
      </c>
      <c r="L40" s="455">
        <f t="shared" ca="1" si="3"/>
        <v>2613165.9928051233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3560058.1513913916</v>
      </c>
      <c r="C41" s="458">
        <f t="shared" si="0"/>
        <v>76856.885515667076</v>
      </c>
      <c r="D41" s="458">
        <f ca="1">SUMIF(G:G,34,K:K)</f>
        <v>180025.65586761426</v>
      </c>
      <c r="E41" s="458">
        <f t="shared" ca="1" si="1"/>
        <v>3663226.9217433389</v>
      </c>
      <c r="F41" s="442"/>
      <c r="G41" s="470">
        <v>3</v>
      </c>
      <c r="H41" s="470">
        <v>34</v>
      </c>
      <c r="I41" s="455">
        <f t="shared" ca="1" si="5"/>
        <v>2613165.9928051233</v>
      </c>
      <c r="J41" s="455">
        <f t="array" ref="J41">IFERROR(INDEX('Retirement Calculator'!J:J,MATCH('Isaac 401k'!N41,'Retirement Calculator'!A:A,0),0),0)</f>
        <v>25967.835205236315</v>
      </c>
      <c r="K41" s="455">
        <f t="shared" ca="1" si="2"/>
        <v>10779.992323332863</v>
      </c>
      <c r="L41" s="455">
        <f t="shared" ca="1" si="3"/>
        <v>2597978.1499232198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3663226.9217433389</v>
      </c>
      <c r="C42" s="458">
        <f t="shared" si="0"/>
        <v>76856.885515667076</v>
      </c>
      <c r="D42" s="458">
        <f ca="1">SUMIF(G:G,35,K:K)</f>
        <v>185303.96596094448</v>
      </c>
      <c r="E42" s="458">
        <f t="shared" ca="1" si="1"/>
        <v>3771674.0021886164</v>
      </c>
      <c r="F42" s="442"/>
      <c r="G42" s="470">
        <v>3</v>
      </c>
      <c r="H42" s="470">
        <v>35</v>
      </c>
      <c r="I42" s="455">
        <f t="shared" ca="1" si="5"/>
        <v>2597978.1499232198</v>
      </c>
      <c r="J42" s="455">
        <f t="array" ref="J42">IFERROR(INDEX('Retirement Calculator'!J:J,MATCH('Isaac 401k'!N42,'Retirement Calculator'!A:A,0),0),0)</f>
        <v>25967.835205236315</v>
      </c>
      <c r="K42" s="455">
        <f t="shared" ca="1" si="2"/>
        <v>10716.709644658264</v>
      </c>
      <c r="L42" s="455">
        <f t="shared" ca="1" si="3"/>
        <v>2582727.0243626419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3771674.0021886164</v>
      </c>
      <c r="C43" s="458">
        <f t="shared" si="0"/>
        <v>76856.885515667076</v>
      </c>
      <c r="D43" s="458">
        <f ca="1">SUMIF(G:G,36,K:K)</f>
        <v>190852.32441625767</v>
      </c>
      <c r="E43" s="458">
        <f t="shared" ca="1" si="1"/>
        <v>3885669.4410892073</v>
      </c>
      <c r="F43" s="442"/>
      <c r="G43" s="470">
        <v>3</v>
      </c>
      <c r="H43" s="470">
        <v>36</v>
      </c>
      <c r="I43" s="455">
        <f t="shared" ca="1" si="5"/>
        <v>2582727.0243626419</v>
      </c>
      <c r="J43" s="455">
        <f t="array" ref="J43">IFERROR(INDEX('Retirement Calculator'!J:J,MATCH('Isaac 401k'!N43,'Retirement Calculator'!A:A,0),0),0)</f>
        <v>25967.835205236315</v>
      </c>
      <c r="K43" s="455">
        <f t="shared" ca="1" si="2"/>
        <v>10653.163288155856</v>
      </c>
      <c r="L43" s="455">
        <f t="shared" ca="1" si="3"/>
        <v>2567412.3524455614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3885669.4410892073</v>
      </c>
      <c r="C44" s="458">
        <f t="shared" si="0"/>
        <v>76856.885515667076</v>
      </c>
      <c r="D44" s="458">
        <f ca="1">SUMIF(G:G,37,K:K)</f>
        <v>196684.54742027295</v>
      </c>
      <c r="E44" s="458">
        <f t="shared" ca="1" si="1"/>
        <v>4005497.1029938133</v>
      </c>
      <c r="F44" s="442"/>
      <c r="G44" s="470">
        <v>4</v>
      </c>
      <c r="H44" s="470">
        <v>37</v>
      </c>
      <c r="I44" s="455">
        <f t="shared" ca="1" si="5"/>
        <v>2567412.3524455614</v>
      </c>
      <c r="J44" s="455">
        <f t="array" ref="J44">IFERROR(INDEX('Retirement Calculator'!J:J,MATCH('Isaac 401k'!N44,'Retirement Calculator'!A:A,0),0),0)</f>
        <v>25967.835205236315</v>
      </c>
      <c r="K44" s="455">
        <f t="shared" ca="1" si="2"/>
        <v>10589.352155168021</v>
      </c>
      <c r="L44" s="455">
        <f t="shared" ca="1" si="3"/>
        <v>2552033.8693954931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4005497.1029938133</v>
      </c>
      <c r="C45" s="458">
        <f t="shared" si="0"/>
        <v>76856.885515667076</v>
      </c>
      <c r="D45" s="458">
        <f ca="1">SUMIF(G:G,38,K:K)</f>
        <v>202815.15802204315</v>
      </c>
      <c r="E45" s="458">
        <f t="shared" ca="1" si="1"/>
        <v>4131455.3755001896</v>
      </c>
      <c r="F45" s="442"/>
      <c r="G45" s="470">
        <v>4</v>
      </c>
      <c r="H45" s="470">
        <v>38</v>
      </c>
      <c r="I45" s="455">
        <f t="shared" ca="1" si="5"/>
        <v>2552033.8693954931</v>
      </c>
      <c r="J45" s="455">
        <f t="array" ref="J45">IFERROR(INDEX('Retirement Calculator'!J:J,MATCH('Isaac 401k'!N45,'Retirement Calculator'!A:A,0),0),0)</f>
        <v>25967.835205236315</v>
      </c>
      <c r="K45" s="455">
        <f t="shared" ca="1" si="2"/>
        <v>10525.275142459403</v>
      </c>
      <c r="L45" s="455">
        <f t="shared" ca="1" si="3"/>
        <v>2536591.3093327158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4131455.3755001896</v>
      </c>
      <c r="C46" s="458">
        <f t="shared" si="0"/>
        <v>76856.885515667076</v>
      </c>
      <c r="D46" s="458">
        <f ca="1">SUMIF(G:G,39,K:K)</f>
        <v>209259.42229737379</v>
      </c>
      <c r="E46" s="458">
        <f t="shared" ca="1" si="1"/>
        <v>4263857.912281896</v>
      </c>
      <c r="F46" s="442"/>
      <c r="G46" s="470">
        <v>4</v>
      </c>
      <c r="H46" s="470">
        <v>39</v>
      </c>
      <c r="I46" s="455">
        <f t="shared" ca="1" si="5"/>
        <v>2536591.3093327158</v>
      </c>
      <c r="J46" s="455">
        <f t="array" ref="J46">IFERROR(INDEX('Retirement Calculator'!J:J,MATCH('Isaac 401k'!N46,'Retirement Calculator'!A:A,0),0),0)</f>
        <v>25967.835205236315</v>
      </c>
      <c r="K46" s="455">
        <f t="shared" ca="1" si="2"/>
        <v>10460.931142197831</v>
      </c>
      <c r="L46" s="455">
        <f t="shared" ca="1" si="3"/>
        <v>2521084.4052696773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4263857.912281896</v>
      </c>
      <c r="C47" s="458">
        <f t="shared" si="0"/>
        <v>76856.885515667076</v>
      </c>
      <c r="D47" s="458">
        <f ca="1">SUMIF(G:G,40,K:K)</f>
        <v>216033.38736348209</v>
      </c>
      <c r="E47" s="458">
        <f t="shared" ca="1" si="1"/>
        <v>4403034.4141297108</v>
      </c>
      <c r="F47" s="442"/>
      <c r="G47" s="470">
        <v>4</v>
      </c>
      <c r="H47" s="470">
        <v>40</v>
      </c>
      <c r="I47" s="455">
        <f t="shared" ca="1" si="5"/>
        <v>2521084.4052696773</v>
      </c>
      <c r="J47" s="455">
        <f t="array" ref="J47">IFERROR(INDEX('Retirement Calculator'!J:J,MATCH('Isaac 401k'!N47,'Retirement Calculator'!A:A,0),0),0)</f>
        <v>25967.835205236315</v>
      </c>
      <c r="K47" s="455">
        <f t="shared" ca="1" si="2"/>
        <v>10396.31904193517</v>
      </c>
      <c r="L47" s="455">
        <f t="shared" ca="1" si="3"/>
        <v>2505512.8891063761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4403034.4141297108</v>
      </c>
      <c r="C48" s="458">
        <f t="shared" si="0"/>
        <v>76856.885515667076</v>
      </c>
      <c r="D48" s="458">
        <f ca="1">SUMIF(G:G,41,K:K)</f>
        <v>223153.92133855703</v>
      </c>
      <c r="E48" s="458">
        <f t="shared" ca="1" si="1"/>
        <v>4549331.4499526005</v>
      </c>
      <c r="F48" s="442"/>
      <c r="G48" s="470">
        <v>4</v>
      </c>
      <c r="H48" s="470">
        <v>41</v>
      </c>
      <c r="I48" s="455">
        <f t="shared" ca="1" si="5"/>
        <v>2505512.8891063761</v>
      </c>
      <c r="J48" s="455">
        <f t="array" ref="J48">IFERROR(INDEX('Retirement Calculator'!J:J,MATCH('Isaac 401k'!N48,'Retirement Calculator'!A:A,0),0),0)</f>
        <v>25967.835205236315</v>
      </c>
      <c r="K48" s="455">
        <f t="shared" ca="1" si="2"/>
        <v>10331.437724588082</v>
      </c>
      <c r="L48" s="455">
        <f t="shared" ca="1" si="3"/>
        <v>2489876.4916257276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4549331.4499526005</v>
      </c>
      <c r="C49" s="458">
        <f t="shared" si="0"/>
        <v>76856.885515667076</v>
      </c>
      <c r="D49" s="458">
        <f ca="1">SUMIF(G:G,42,K:K)</f>
        <v>230638.7553457281</v>
      </c>
      <c r="E49" s="458">
        <f t="shared" ca="1" si="1"/>
        <v>4703113.3197826613</v>
      </c>
      <c r="F49" s="442"/>
      <c r="G49" s="470">
        <v>4</v>
      </c>
      <c r="H49" s="470">
        <v>42</v>
      </c>
      <c r="I49" s="455">
        <f t="shared" ca="1" si="5"/>
        <v>2489876.4916257276</v>
      </c>
      <c r="J49" s="455">
        <f t="array" ref="J49">IFERROR(INDEX('Retirement Calculator'!J:J,MATCH('Isaac 401k'!N49,'Retirement Calculator'!A:A,0),0),0)</f>
        <v>25967.835205236315</v>
      </c>
      <c r="K49" s="455">
        <f t="shared" ca="1" si="2"/>
        <v>10266.286068418713</v>
      </c>
      <c r="L49" s="455">
        <f t="shared" ca="1" si="3"/>
        <v>2474174.9424889097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4703113.3197826613</v>
      </c>
      <c r="C50" s="458">
        <f t="shared" si="0"/>
        <v>76856.885515667076</v>
      </c>
      <c r="D50" s="458">
        <f ca="1">SUMIF(G:G,43,K:K)</f>
        <v>238506.52766603581</v>
      </c>
      <c r="E50" s="458">
        <f t="shared" ca="1" si="1"/>
        <v>4864762.9619330298</v>
      </c>
      <c r="F50" s="442"/>
      <c r="G50" s="470">
        <v>4</v>
      </c>
      <c r="H50" s="470">
        <v>43</v>
      </c>
      <c r="I50" s="455">
        <f t="shared" ca="1" si="5"/>
        <v>2474174.9424889097</v>
      </c>
      <c r="J50" s="455">
        <f t="array" ref="J50">IFERROR(INDEX('Retirement Calculator'!J:J,MATCH('Isaac 401k'!N50,'Retirement Calculator'!A:A,0),0),0)</f>
        <v>25344.835205236312</v>
      </c>
      <c r="K50" s="455">
        <f t="shared" ca="1" si="2"/>
        <v>10203.458780348639</v>
      </c>
      <c r="L50" s="455">
        <f t="shared" ca="1" si="3"/>
        <v>2459033.566064022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4864762.9619330298</v>
      </c>
      <c r="C51" s="458">
        <f t="shared" si="0"/>
        <v>76856.885515667076</v>
      </c>
      <c r="D51" s="458">
        <f ca="1">SUMIF(G:G,44,K:K)</f>
        <v>246776.83015035174</v>
      </c>
      <c r="E51" s="458">
        <f t="shared" ca="1" si="1"/>
        <v>5034682.9065677142</v>
      </c>
      <c r="F51" s="442"/>
      <c r="G51" s="470">
        <v>4</v>
      </c>
      <c r="H51" s="470">
        <v>44</v>
      </c>
      <c r="I51" s="455">
        <f t="shared" ca="1" si="5"/>
        <v>2459033.566064022</v>
      </c>
      <c r="J51" s="455">
        <f t="array" ref="J51">IFERROR(INDEX('Retirement Calculator'!J:J,MATCH('Isaac 401k'!N51,'Retirement Calculator'!A:A,0),0),0)</f>
        <v>25344.835205236312</v>
      </c>
      <c r="K51" s="455">
        <f t="shared" ca="1" si="2"/>
        <v>10140.369711911606</v>
      </c>
      <c r="L51" s="455">
        <f t="shared" ca="1" si="3"/>
        <v>2443829.1005706973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5034682.9065677142</v>
      </c>
      <c r="C52" s="458">
        <f t="shared" si="0"/>
        <v>76856.885515667076</v>
      </c>
      <c r="D52" s="458">
        <f ca="1">SUMIF(G:G,45,K:K)</f>
        <v>255470.25700582139</v>
      </c>
      <c r="E52" s="458">
        <f t="shared" ca="1" si="1"/>
        <v>5213296.2780578677</v>
      </c>
      <c r="F52" s="442"/>
      <c r="G52" s="470">
        <v>4</v>
      </c>
      <c r="H52" s="470">
        <v>45</v>
      </c>
      <c r="I52" s="455">
        <f t="shared" ca="1" si="5"/>
        <v>2443829.1005706973</v>
      </c>
      <c r="J52" s="455">
        <f t="array" ref="J52">IFERROR(INDEX('Retirement Calculator'!J:J,MATCH('Isaac 401k'!N52,'Retirement Calculator'!A:A,0),0),0)</f>
        <v>25344.835205236312</v>
      </c>
      <c r="K52" s="455">
        <f t="shared" ca="1" si="2"/>
        <v>10077.017772356086</v>
      </c>
      <c r="L52" s="455">
        <f t="shared" ca="1" si="3"/>
        <v>2428561.2831378169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5213296.2780578677</v>
      </c>
      <c r="C53" s="458">
        <f t="shared" si="0"/>
        <v>76856.885515667076</v>
      </c>
      <c r="D53" s="458">
        <f ca="1">SUMIF(G:G,46,K:K)</f>
        <v>264608.456078313</v>
      </c>
      <c r="E53" s="458">
        <f t="shared" ca="1" si="1"/>
        <v>5401047.8486205135</v>
      </c>
      <c r="F53" s="442"/>
      <c r="G53" s="470">
        <v>4</v>
      </c>
      <c r="H53" s="470">
        <v>46</v>
      </c>
      <c r="I53" s="455">
        <f t="shared" ca="1" si="5"/>
        <v>2428561.2831378169</v>
      </c>
      <c r="J53" s="455">
        <f t="array" ref="J53">IFERROR(INDEX('Retirement Calculator'!J:J,MATCH('Isaac 401k'!N53,'Retirement Calculator'!A:A,0),0),0)</f>
        <v>25344.835205236312</v>
      </c>
      <c r="K53" s="455">
        <f t="shared" ca="1" si="2"/>
        <v>10013.401866385751</v>
      </c>
      <c r="L53" s="455">
        <f t="shared" ca="1" si="3"/>
        <v>2413229.8497989662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5401047.8486205135</v>
      </c>
      <c r="C54" s="458">
        <f t="shared" si="0"/>
        <v>76856.885515667076</v>
      </c>
      <c r="D54" s="458">
        <f ca="1">SUMIF(G:G,47,K:K)</f>
        <v>274214.18275857426</v>
      </c>
      <c r="E54" s="458">
        <f t="shared" ca="1" si="1"/>
        <v>5598405.1458634203</v>
      </c>
      <c r="F54" s="442"/>
      <c r="G54" s="470">
        <v>4</v>
      </c>
      <c r="H54" s="470">
        <v>47</v>
      </c>
      <c r="I54" s="455">
        <f t="shared" ca="1" si="5"/>
        <v>2413229.8497989662</v>
      </c>
      <c r="J54" s="455">
        <f t="array" ref="J54">IFERROR(INDEX('Retirement Calculator'!J:J,MATCH('Isaac 401k'!N54,'Retirement Calculator'!A:A,0),0),0)</f>
        <v>25344.835205236312</v>
      </c>
      <c r="K54" s="455">
        <f t="shared" ca="1" si="2"/>
        <v>9949.5208941405399</v>
      </c>
      <c r="L54" s="455">
        <f t="shared" ca="1" si="3"/>
        <v>2397834.5354878702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5598405.1458634203</v>
      </c>
      <c r="C55" s="458">
        <f t="shared" si="0"/>
        <v>76856.885515667076</v>
      </c>
      <c r="D55" s="458">
        <f ca="1">SUMIF(G:G,48,K:K)</f>
        <v>284311.35664633097</v>
      </c>
      <c r="E55" s="458">
        <f t="shared" ca="1" si="1"/>
        <v>5805859.6169940839</v>
      </c>
      <c r="F55" s="442"/>
      <c r="G55" s="470">
        <v>4</v>
      </c>
      <c r="H55" s="470">
        <v>48</v>
      </c>
      <c r="I55" s="455">
        <f t="shared" ca="1" si="5"/>
        <v>2397834.5354878702</v>
      </c>
      <c r="J55" s="455">
        <f t="array" ref="J55">IFERROR(INDEX('Retirement Calculator'!J:J,MATCH('Isaac 401k'!N55,'Retirement Calculator'!A:A,0),0),0)</f>
        <v>25344.835205236312</v>
      </c>
      <c r="K55" s="455">
        <f t="shared" ca="1" si="2"/>
        <v>9885.3737511776399</v>
      </c>
      <c r="L55" s="455">
        <f t="shared" ca="1" si="3"/>
        <v>2382375.0740338112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5805859.6169940839</v>
      </c>
      <c r="C56" s="458">
        <f t="shared" si="0"/>
        <v>76856.885515667076</v>
      </c>
      <c r="D56" s="458">
        <f ca="1">SUMIF(G:G,49,K:K)</f>
        <v>294925.12111342716</v>
      </c>
      <c r="E56" s="458">
        <f t="shared" ca="1" si="1"/>
        <v>6023927.8525918433</v>
      </c>
      <c r="F56" s="442"/>
      <c r="G56" s="470">
        <f>G55+1</f>
        <v>5</v>
      </c>
      <c r="H56" s="470">
        <v>49</v>
      </c>
      <c r="I56" s="455">
        <f t="shared" ca="1" si="5"/>
        <v>2382375.0740338112</v>
      </c>
      <c r="J56" s="455">
        <f t="array" ref="J56">IFERROR(INDEX('Retirement Calculator'!J:J,MATCH('Isaac 401k'!N56,'Retirement Calculator'!A:A,0),0),0)</f>
        <v>25344.835205236312</v>
      </c>
      <c r="K56" s="455">
        <f t="shared" ca="1" si="2"/>
        <v>9820.9593284523944</v>
      </c>
      <c r="L56" s="455">
        <f t="shared" ca="1" si="3"/>
        <v>2366851.1981570274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6023927.8525918433</v>
      </c>
      <c r="C57" s="458">
        <f t="shared" si="0"/>
        <v>76856.885515667076</v>
      </c>
      <c r="D57" s="458">
        <f ca="1">SUMIF(G:G,50,K:K)</f>
        <v>306081.90591432969</v>
      </c>
      <c r="E57" s="458">
        <f t="shared" ca="1" si="1"/>
        <v>6253152.8729905058</v>
      </c>
      <c r="F57" s="442"/>
      <c r="G57" s="470">
        <f t="shared" ref="G57:G67" si="8">G56</f>
        <v>5</v>
      </c>
      <c r="H57" s="470">
        <v>50</v>
      </c>
      <c r="I57" s="455">
        <f t="shared" ca="1" si="5"/>
        <v>2366851.1981570274</v>
      </c>
      <c r="J57" s="455">
        <f t="array" ref="J57">IFERROR(INDEX('Retirement Calculator'!J:J,MATCH('Isaac 401k'!N57,'Retirement Calculator'!A:A,0),0),0)</f>
        <v>25344.835205236312</v>
      </c>
      <c r="K57" s="455">
        <f t="shared" ca="1" si="2"/>
        <v>9756.2765122991295</v>
      </c>
      <c r="L57" s="455">
        <f t="shared" ca="1" si="3"/>
        <v>2351262.6394640901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6253152.8729905058</v>
      </c>
      <c r="C58" s="458">
        <f t="shared" si="0"/>
        <v>76856.885515667076</v>
      </c>
      <c r="D58" s="458">
        <f ca="1">SUMIF(G:G,51,K:K)</f>
        <v>317809.49299990438</v>
      </c>
      <c r="E58" s="458">
        <f t="shared" ca="1" si="1"/>
        <v>6494105.4804747431</v>
      </c>
      <c r="F58" s="442"/>
      <c r="G58" s="470">
        <f t="shared" si="8"/>
        <v>5</v>
      </c>
      <c r="H58" s="470">
        <v>51</v>
      </c>
      <c r="I58" s="455">
        <f t="shared" ca="1" si="5"/>
        <v>2351262.6394640901</v>
      </c>
      <c r="J58" s="455">
        <f t="array" ref="J58">IFERROR(INDEX('Retirement Calculator'!J:J,MATCH('Isaac 401k'!N58,'Retirement Calculator'!A:A,0),0),0)</f>
        <v>25344.835205236312</v>
      </c>
      <c r="K58" s="455">
        <f t="shared" ca="1" si="2"/>
        <v>9691.3241844118893</v>
      </c>
      <c r="L58" s="455">
        <f t="shared" ca="1" si="3"/>
        <v>2335609.1284432653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6494105.4804747431</v>
      </c>
      <c r="C59" s="458">
        <f t="shared" si="0"/>
        <v>76856.885515667076</v>
      </c>
      <c r="D59" s="458">
        <f ca="1">SUMIF(G:G,52,K:K)</f>
        <v>330137.08569835051</v>
      </c>
      <c r="E59" s="458">
        <f t="shared" ca="1" si="1"/>
        <v>6747385.6806574259</v>
      </c>
      <c r="F59" s="442"/>
      <c r="G59" s="470">
        <f t="shared" si="8"/>
        <v>5</v>
      </c>
      <c r="H59" s="470">
        <v>52</v>
      </c>
      <c r="I59" s="455">
        <f t="shared" ca="1" si="5"/>
        <v>2335609.1284432653</v>
      </c>
      <c r="J59" s="455">
        <f t="array" ref="J59">IFERROR(INDEX('Retirement Calculator'!J:J,MATCH('Isaac 401k'!N59,'Retirement Calculator'!A:A,0),0),0)</f>
        <v>25344.835205236312</v>
      </c>
      <c r="K59" s="455">
        <f t="shared" ca="1" si="2"/>
        <v>9626.1012218251199</v>
      </c>
      <c r="L59" s="455">
        <f t="shared" ca="1" si="3"/>
        <v>2319890.3944598539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6747385.6806574259</v>
      </c>
      <c r="C60" s="458">
        <f t="shared" si="0"/>
        <v>76856.885515667076</v>
      </c>
      <c r="D60" s="458">
        <f ca="1">SUMIF(G:G,53,K:K)</f>
        <v>343095.38143556216</v>
      </c>
      <c r="E60" s="458">
        <f t="shared" ca="1" si="1"/>
        <v>7013624.1765773203</v>
      </c>
      <c r="F60" s="442"/>
      <c r="G60" s="470">
        <f t="shared" si="8"/>
        <v>5</v>
      </c>
      <c r="H60" s="470">
        <v>53</v>
      </c>
      <c r="I60" s="455">
        <f t="shared" ca="1" si="5"/>
        <v>2319890.3944598539</v>
      </c>
      <c r="J60" s="455">
        <f t="array" ref="J60">IFERROR(INDEX('Retirement Calculator'!J:J,MATCH('Isaac 401k'!N60,'Retirement Calculator'!A:A,0),0),0)</f>
        <v>25344.835205236312</v>
      </c>
      <c r="K60" s="455">
        <f t="shared" ca="1" si="2"/>
        <v>9560.6064968942392</v>
      </c>
      <c r="L60" s="455">
        <f t="shared" ca="1" si="3"/>
        <v>2304106.1657515117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7013624.1765773203</v>
      </c>
      <c r="C61" s="458">
        <f t="shared" si="0"/>
        <v>76856.885515667076</v>
      </c>
      <c r="D61" s="458">
        <f ca="1">SUMIF(G:G,54,K:K)</f>
        <v>356716.64817600226</v>
      </c>
      <c r="E61" s="458">
        <f t="shared" ca="1" si="1"/>
        <v>7293483.9392376551</v>
      </c>
      <c r="F61" s="442"/>
      <c r="G61" s="470">
        <f t="shared" si="8"/>
        <v>5</v>
      </c>
      <c r="H61" s="470">
        <v>54</v>
      </c>
      <c r="I61" s="455">
        <f t="shared" ca="1" si="5"/>
        <v>2304106.1657515117</v>
      </c>
      <c r="J61" s="455">
        <f t="array" ref="J61">IFERROR(INDEX('Retirement Calculator'!J:J,MATCH('Isaac 401k'!N61,'Retirement Calculator'!A:A,0),0),0)</f>
        <v>25344.835205236312</v>
      </c>
      <c r="K61" s="455">
        <f t="shared" ca="1" si="2"/>
        <v>9494.8388772761464</v>
      </c>
      <c r="L61" s="455">
        <f t="shared" ca="1" si="3"/>
        <v>2288256.1694235513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7293483.9392376551</v>
      </c>
      <c r="C62" s="458">
        <f t="shared" si="0"/>
        <v>76856.885515667076</v>
      </c>
      <c r="D62" s="458">
        <f ca="1">SUMIF(G:G,55,K:K)</f>
        <v>371034.80477443652</v>
      </c>
      <c r="E62" s="458">
        <f t="shared" ca="1" si="1"/>
        <v>7587661.8584964238</v>
      </c>
      <c r="F62" s="442"/>
      <c r="G62" s="470">
        <f t="shared" si="8"/>
        <v>5</v>
      </c>
      <c r="H62" s="470">
        <v>55</v>
      </c>
      <c r="I62" s="455">
        <f t="shared" ca="1" si="5"/>
        <v>2288256.1694235513</v>
      </c>
      <c r="J62" s="455">
        <f t="array" ref="J62">IFERROR(INDEX('Retirement Calculator'!J:J,MATCH('Isaac 401k'!N62,'Retirement Calculator'!A:A,0),0),0)</f>
        <v>25344.835205236312</v>
      </c>
      <c r="K62" s="455">
        <f t="shared" ca="1" si="2"/>
        <v>9428.7972259096459</v>
      </c>
      <c r="L62" s="455">
        <f t="shared" ca="1" si="3"/>
        <v>2272340.1314442246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7587661.8584964238</v>
      </c>
      <c r="C63" s="458">
        <f t="shared" si="0"/>
        <v>76856.885515667076</v>
      </c>
      <c r="D63" s="458">
        <f ca="1">SUMIF(G:G,56,K:K)</f>
        <v>386085.50543861469</v>
      </c>
      <c r="E63" s="458">
        <f t="shared" ca="1" si="1"/>
        <v>7896890.4784193709</v>
      </c>
      <c r="F63" s="442"/>
      <c r="G63" s="470">
        <f t="shared" si="8"/>
        <v>5</v>
      </c>
      <c r="H63" s="470">
        <v>56</v>
      </c>
      <c r="I63" s="455">
        <f t="shared" ca="1" si="5"/>
        <v>2272340.1314442246</v>
      </c>
      <c r="J63" s="455">
        <f t="array" ref="J63">IFERROR(INDEX('Retirement Calculator'!J:J,MATCH('Isaac 401k'!N63,'Retirement Calculator'!A:A,0),0),0)</f>
        <v>25344.835205236312</v>
      </c>
      <c r="K63" s="455">
        <f t="shared" ca="1" si="2"/>
        <v>9362.4804009957843</v>
      </c>
      <c r="L63" s="455">
        <f t="shared" ca="1" si="3"/>
        <v>2256357.776639984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7896890.4784193709</v>
      </c>
      <c r="C64" s="458">
        <f t="shared" si="0"/>
        <v>76856.885515667076</v>
      </c>
      <c r="D64" s="458">
        <f ca="1">SUMIF(G:G,57,K:K)</f>
        <v>401906.22851322195</v>
      </c>
      <c r="E64" s="458">
        <f t="shared" ca="1" si="1"/>
        <v>8221939.8214169256</v>
      </c>
      <c r="F64" s="442"/>
      <c r="G64" s="470">
        <f t="shared" si="8"/>
        <v>5</v>
      </c>
      <c r="H64" s="470">
        <v>57</v>
      </c>
      <c r="I64" s="455">
        <f t="shared" ca="1" si="5"/>
        <v>2256357.776639984</v>
      </c>
      <c r="J64" s="455">
        <f t="array" ref="J64">IFERROR(INDEX('Retirement Calculator'!J:J,MATCH('Isaac 401k'!N64,'Retirement Calculator'!A:A,0),0),0)</f>
        <v>25344.835205236312</v>
      </c>
      <c r="K64" s="455">
        <f t="shared" ca="1" si="2"/>
        <v>9295.8872559781139</v>
      </c>
      <c r="L64" s="455">
        <f t="shared" ca="1" si="3"/>
        <v>2240308.8286907258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8221939.8214169256</v>
      </c>
      <c r="C65" s="458">
        <f t="shared" si="0"/>
        <v>76856.885515667076</v>
      </c>
      <c r="D65" s="458">
        <f ca="1">SUMIF(G:G,58,K:K)</f>
        <v>418536.3698061874</v>
      </c>
      <c r="E65" s="458">
        <f t="shared" ca="1" si="1"/>
        <v>8563619.3057074454</v>
      </c>
      <c r="F65" s="442"/>
      <c r="G65" s="470">
        <f t="shared" si="8"/>
        <v>5</v>
      </c>
      <c r="H65" s="470">
        <v>58</v>
      </c>
      <c r="I65" s="455">
        <f t="shared" ca="1" si="5"/>
        <v>2240308.8286907258</v>
      </c>
      <c r="J65" s="455">
        <f t="array" ref="J65">IFERROR(INDEX('Retirement Calculator'!J:J,MATCH('Isaac 401k'!N65,'Retirement Calculator'!A:A,0),0),0)</f>
        <v>25344.835205236312</v>
      </c>
      <c r="K65" s="455">
        <f t="shared" ca="1" si="2"/>
        <v>9229.0166395228716</v>
      </c>
      <c r="L65" s="455">
        <f t="shared" ca="1" si="3"/>
        <v>2224193.0101250121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8563619.3057074454</v>
      </c>
      <c r="C66" s="458">
        <f t="shared" si="0"/>
        <v>76856.885515667076</v>
      </c>
      <c r="D66" s="458">
        <f ca="1">SUMIF(G:G,59,K:K)</f>
        <v>436017.34068974195</v>
      </c>
      <c r="E66" s="458">
        <f t="shared" ca="1" si="1"/>
        <v>8922779.7608815189</v>
      </c>
      <c r="F66" s="442"/>
      <c r="G66" s="470">
        <f t="shared" si="8"/>
        <v>5</v>
      </c>
      <c r="H66" s="470">
        <v>59</v>
      </c>
      <c r="I66" s="455">
        <f t="shared" ca="1" si="5"/>
        <v>2224193.0101250121</v>
      </c>
      <c r="J66" s="455">
        <f t="array" ref="J66">IFERROR(INDEX('Retirement Calculator'!J:J,MATCH('Isaac 401k'!N66,'Retirement Calculator'!A:A,0),0),0)</f>
        <v>25344.835205236312</v>
      </c>
      <c r="K66" s="455">
        <f t="shared" ca="1" si="2"/>
        <v>9161.8673954990645</v>
      </c>
      <c r="L66" s="455">
        <f t="shared" ca="1" si="3"/>
        <v>2208010.0423152749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8922779.7608815189</v>
      </c>
      <c r="C67" s="458">
        <f t="shared" si="0"/>
        <v>76856.885515667076</v>
      </c>
      <c r="D67" s="458">
        <f t="shared" ref="D67:D136" ca="1" si="9">SUMIF(G:G,60,K:K)</f>
        <v>454392.67122051434</v>
      </c>
      <c r="E67" s="458">
        <f t="shared" ca="1" si="1"/>
        <v>9300315.5465863664</v>
      </c>
      <c r="F67" s="442"/>
      <c r="G67" s="470">
        <f t="shared" si="8"/>
        <v>5</v>
      </c>
      <c r="H67" s="470">
        <v>60</v>
      </c>
      <c r="I67" s="455">
        <f t="shared" ca="1" si="5"/>
        <v>2208010.0423152749</v>
      </c>
      <c r="J67" s="455">
        <f t="array" ref="J67">IFERROR(INDEX('Retirement Calculator'!J:J,MATCH('Isaac 401k'!N67,'Retirement Calculator'!A:A,0),0),0)</f>
        <v>25344.835205236312</v>
      </c>
      <c r="K67" s="455">
        <f t="shared" ca="1" si="2"/>
        <v>9094.4383629584936</v>
      </c>
      <c r="L67" s="455">
        <f t="shared" ca="1" si="3"/>
        <v>2191759.6454729969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9300315.5465863664</v>
      </c>
      <c r="C68" s="458">
        <f t="shared" si="0"/>
        <v>76856.885515667076</v>
      </c>
      <c r="D68" s="458">
        <f t="shared" ca="1" si="9"/>
        <v>454392.67122051434</v>
      </c>
      <c r="E68" s="458">
        <f t="shared" ca="1" si="1"/>
        <v>9677851.3322912138</v>
      </c>
      <c r="F68" s="442"/>
      <c r="G68" s="470">
        <f>G67+1</f>
        <v>6</v>
      </c>
      <c r="H68" s="470">
        <v>61</v>
      </c>
      <c r="I68" s="455">
        <f t="shared" ca="1" si="5"/>
        <v>2191759.6454729969</v>
      </c>
      <c r="J68" s="455">
        <f t="array" ref="J68">IFERROR(INDEX('Retirement Calculator'!J:J,MATCH('Isaac 401k'!N68,'Retirement Calculator'!A:A,0),0),0)</f>
        <v>25344.835205236312</v>
      </c>
      <c r="K68" s="455">
        <f t="shared" ca="1" si="2"/>
        <v>9026.7283761156687</v>
      </c>
      <c r="L68" s="455">
        <f t="shared" ca="1" si="3"/>
        <v>2175441.5386438761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9677851.3322912138</v>
      </c>
      <c r="C69" s="458">
        <f t="shared" si="0"/>
        <v>76856.885515667076</v>
      </c>
      <c r="D69" s="458">
        <f t="shared" ca="1" si="9"/>
        <v>454392.67122051434</v>
      </c>
      <c r="E69" s="458">
        <f t="shared" ca="1" si="1"/>
        <v>10055387.117996061</v>
      </c>
      <c r="F69" s="442"/>
      <c r="G69" s="470">
        <f t="shared" ref="G69:G79" si="10">G68</f>
        <v>6</v>
      </c>
      <c r="H69" s="470">
        <v>62</v>
      </c>
      <c r="I69" s="455">
        <f t="shared" ca="1" si="5"/>
        <v>2175441.5386438761</v>
      </c>
      <c r="J69" s="455">
        <f t="array" ref="J69">IFERROR(INDEX('Retirement Calculator'!J:J,MATCH('Isaac 401k'!N69,'Retirement Calculator'!A:A,0),0),0)</f>
        <v>25344.835205236312</v>
      </c>
      <c r="K69" s="455">
        <f t="shared" ca="1" si="2"/>
        <v>8958.7362643276647</v>
      </c>
      <c r="L69" s="455">
        <f t="shared" ca="1" si="3"/>
        <v>2159055.4397029672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10055387.117996061</v>
      </c>
      <c r="C70" s="458">
        <f t="shared" si="0"/>
        <v>76856.885515667076</v>
      </c>
      <c r="D70" s="458">
        <f t="shared" ca="1" si="9"/>
        <v>454392.67122051434</v>
      </c>
      <c r="E70" s="458">
        <f t="shared" ca="1" si="1"/>
        <v>10432922.903700909</v>
      </c>
      <c r="F70" s="442"/>
      <c r="G70" s="470">
        <f t="shared" si="10"/>
        <v>6</v>
      </c>
      <c r="H70" s="470">
        <v>63</v>
      </c>
      <c r="I70" s="455">
        <f t="shared" ca="1" si="5"/>
        <v>2159055.4397029672</v>
      </c>
      <c r="J70" s="455">
        <f t="array" ref="J70">IFERROR(INDEX('Retirement Calculator'!J:J,MATCH('Isaac 401k'!N70,'Retirement Calculator'!A:A,0),0),0)</f>
        <v>25344.835205236312</v>
      </c>
      <c r="K70" s="455">
        <f t="shared" ca="1" si="2"/>
        <v>8890.4608520738784</v>
      </c>
      <c r="L70" s="455">
        <f t="shared" ca="1" si="3"/>
        <v>2142601.0653498047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10432922.903700909</v>
      </c>
      <c r="C71" s="458">
        <f t="shared" si="0"/>
        <v>76856.885515667076</v>
      </c>
      <c r="D71" s="458">
        <f t="shared" ca="1" si="9"/>
        <v>454392.67122051434</v>
      </c>
      <c r="E71" s="458">
        <f t="shared" ca="1" si="1"/>
        <v>10810458.689405756</v>
      </c>
      <c r="F71" s="442"/>
      <c r="G71" s="470">
        <f t="shared" si="10"/>
        <v>6</v>
      </c>
      <c r="H71" s="470">
        <v>64</v>
      </c>
      <c r="I71" s="455">
        <f t="shared" ca="1" si="5"/>
        <v>2142601.0653498047</v>
      </c>
      <c r="J71" s="455">
        <f t="array" ref="J71">IFERROR(INDEX('Retirement Calculator'!J:J,MATCH('Isaac 401k'!N71,'Retirement Calculator'!A:A,0),0),0)</f>
        <v>25344.835205236312</v>
      </c>
      <c r="K71" s="455">
        <f t="shared" ca="1" si="2"/>
        <v>8821.9009589357011</v>
      </c>
      <c r="L71" s="455">
        <f t="shared" ca="1" si="3"/>
        <v>2126078.131103504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10810458.689405756</v>
      </c>
      <c r="C72" s="458">
        <f t="shared" si="0"/>
        <v>76856.885515667076</v>
      </c>
      <c r="D72" s="458">
        <f t="shared" ca="1" si="9"/>
        <v>454392.67122051434</v>
      </c>
      <c r="E72" s="458">
        <f t="shared" ca="1" si="1"/>
        <v>11187994.475110603</v>
      </c>
      <c r="F72" s="442"/>
      <c r="G72" s="470">
        <f t="shared" si="10"/>
        <v>6</v>
      </c>
      <c r="H72" s="470">
        <v>65</v>
      </c>
      <c r="I72" s="455">
        <f t="shared" ca="1" si="5"/>
        <v>2126078.131103504</v>
      </c>
      <c r="J72" s="455">
        <f t="array" ref="J72">IFERROR(INDEX('Retirement Calculator'!J:J,MATCH('Isaac 401k'!N72,'Retirement Calculator'!A:A,0),0),0)</f>
        <v>25344.835205236312</v>
      </c>
      <c r="K72" s="455">
        <f t="shared" ca="1" si="2"/>
        <v>8753.0553995761147</v>
      </c>
      <c r="L72" s="455">
        <f t="shared" ca="1" si="3"/>
        <v>2109486.3512978437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11187994.475110603</v>
      </c>
      <c r="C73" s="458">
        <f t="shared" si="0"/>
        <v>76856.885515667076</v>
      </c>
      <c r="D73" s="458">
        <f t="shared" ca="1" si="9"/>
        <v>454392.67122051434</v>
      </c>
      <c r="E73" s="458">
        <f t="shared" ca="1" si="1"/>
        <v>11565530.260815451</v>
      </c>
      <c r="F73" s="442"/>
      <c r="G73" s="470">
        <f t="shared" si="10"/>
        <v>6</v>
      </c>
      <c r="H73" s="470">
        <v>66</v>
      </c>
      <c r="I73" s="455">
        <f t="shared" ca="1" si="5"/>
        <v>2109486.3512978437</v>
      </c>
      <c r="J73" s="455">
        <f t="array" ref="J73">IFERROR(INDEX('Retirement Calculator'!J:J,MATCH('Isaac 401k'!N73,'Retirement Calculator'!A:A,0),0),0)</f>
        <v>25344.835205236312</v>
      </c>
      <c r="K73" s="455">
        <f t="shared" ca="1" si="2"/>
        <v>8683.9229837191979</v>
      </c>
      <c r="L73" s="455">
        <f t="shared" ca="1" si="3"/>
        <v>2092825.4390763268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11565530.260815451</v>
      </c>
      <c r="C74" s="458">
        <f t="shared" si="0"/>
        <v>76856.885515667076</v>
      </c>
      <c r="D74" s="458">
        <f t="shared" ca="1" si="9"/>
        <v>454392.67122051434</v>
      </c>
      <c r="E74" s="458">
        <f t="shared" ca="1" si="1"/>
        <v>11943066.046520298</v>
      </c>
      <c r="F74" s="442"/>
      <c r="G74" s="470">
        <f t="shared" si="10"/>
        <v>6</v>
      </c>
      <c r="H74" s="470">
        <v>67</v>
      </c>
      <c r="I74" s="455">
        <f t="shared" ca="1" si="5"/>
        <v>2092825.4390763268</v>
      </c>
      <c r="J74" s="455">
        <f t="array" ref="J74">IFERROR(INDEX('Retirement Calculator'!J:J,MATCH('Isaac 401k'!N74,'Retirement Calculator'!A:A,0),0),0)</f>
        <v>25344.835205236312</v>
      </c>
      <c r="K74" s="455">
        <f t="shared" ca="1" si="2"/>
        <v>8614.5025161295434</v>
      </c>
      <c r="L74" s="455">
        <f t="shared" ca="1" si="3"/>
        <v>2076095.1063872201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11943066.046520298</v>
      </c>
      <c r="C75" s="458">
        <f t="shared" si="0"/>
        <v>76856.885515667076</v>
      </c>
      <c r="D75" s="458">
        <f t="shared" ca="1" si="9"/>
        <v>454392.67122051434</v>
      </c>
      <c r="E75" s="458">
        <f t="shared" ca="1" si="1"/>
        <v>12320601.832225146</v>
      </c>
      <c r="F75" s="442"/>
      <c r="G75" s="470">
        <f t="shared" si="10"/>
        <v>6</v>
      </c>
      <c r="H75" s="470">
        <v>68</v>
      </c>
      <c r="I75" s="455">
        <f t="shared" ca="1" si="5"/>
        <v>2076095.1063872201</v>
      </c>
      <c r="J75" s="455">
        <f t="array" ref="J75">IFERROR(INDEX('Retirement Calculator'!J:J,MATCH('Isaac 401k'!N75,'Retirement Calculator'!A:A,0),0),0)</f>
        <v>7080.840059638921</v>
      </c>
      <c r="K75" s="455">
        <f t="shared" ca="1" si="2"/>
        <v>8620.8927763649208</v>
      </c>
      <c r="L75" s="455">
        <f t="shared" ca="1" si="3"/>
        <v>2077635.1591039461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12320601.832225146</v>
      </c>
      <c r="C76" s="458">
        <f t="shared" si="0"/>
        <v>76856.885515667076</v>
      </c>
      <c r="D76" s="458">
        <f t="shared" ca="1" si="9"/>
        <v>454392.67122051434</v>
      </c>
      <c r="E76" s="458">
        <f t="shared" ca="1" si="1"/>
        <v>12698137.617929993</v>
      </c>
      <c r="F76" s="442"/>
      <c r="G76" s="470">
        <f t="shared" si="10"/>
        <v>6</v>
      </c>
      <c r="H76" s="470">
        <v>69</v>
      </c>
      <c r="I76" s="455">
        <f t="shared" ca="1" si="5"/>
        <v>2077635.1591039461</v>
      </c>
      <c r="J76" s="455">
        <f t="array" ref="J76">IFERROR(INDEX('Retirement Calculator'!J:J,MATCH('Isaac 401k'!N76,'Retirement Calculator'!A:A,0),0),0)</f>
        <v>7080.840059638921</v>
      </c>
      <c r="K76" s="455">
        <f t="shared" ca="1" si="2"/>
        <v>8627.3096626846127</v>
      </c>
      <c r="L76" s="455">
        <f t="shared" ca="1" si="3"/>
        <v>2079181.6287069917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12698137.617929993</v>
      </c>
      <c r="C77" s="458">
        <f t="shared" si="0"/>
        <v>76856.885515667076</v>
      </c>
      <c r="D77" s="458">
        <f t="shared" ca="1" si="9"/>
        <v>454392.67122051434</v>
      </c>
      <c r="E77" s="458">
        <f t="shared" ca="1" si="1"/>
        <v>13075673.403634841</v>
      </c>
      <c r="F77" s="442"/>
      <c r="G77" s="470">
        <f t="shared" si="10"/>
        <v>6</v>
      </c>
      <c r="H77" s="470">
        <v>70</v>
      </c>
      <c r="I77" s="455">
        <f t="shared" ca="1" si="5"/>
        <v>2079181.6287069917</v>
      </c>
      <c r="J77" s="455">
        <f t="array" ref="J77">IFERROR(INDEX('Retirement Calculator'!J:J,MATCH('Isaac 401k'!N77,'Retirement Calculator'!A:A,0),0),0)</f>
        <v>7080.840059638921</v>
      </c>
      <c r="K77" s="455">
        <f t="shared" ca="1" si="2"/>
        <v>8633.7532860306346</v>
      </c>
      <c r="L77" s="455">
        <f t="shared" ca="1" si="3"/>
        <v>2080734.5419333833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13075673.403634841</v>
      </c>
      <c r="C78" s="458">
        <f t="shared" si="0"/>
        <v>76856.885515667076</v>
      </c>
      <c r="D78" s="458">
        <f t="shared" ca="1" si="9"/>
        <v>454392.67122051434</v>
      </c>
      <c r="E78" s="458">
        <f t="shared" ca="1" si="1"/>
        <v>13453209.189339688</v>
      </c>
      <c r="F78" s="442"/>
      <c r="G78" s="470">
        <f t="shared" si="10"/>
        <v>6</v>
      </c>
      <c r="H78" s="470">
        <v>71</v>
      </c>
      <c r="I78" s="455">
        <f t="shared" ca="1" si="5"/>
        <v>2080734.5419333833</v>
      </c>
      <c r="J78" s="455">
        <f t="array" ref="J78">IFERROR(INDEX('Retirement Calculator'!J:J,MATCH('Isaac 401k'!N78,'Retirement Calculator'!A:A,0),0),0)</f>
        <v>7080.840059638921</v>
      </c>
      <c r="K78" s="455">
        <f t="shared" ca="1" si="2"/>
        <v>8640.2237578072691</v>
      </c>
      <c r="L78" s="455">
        <f t="shared" ca="1" si="3"/>
        <v>2082293.9256315515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13453209.189339688</v>
      </c>
      <c r="C79" s="458">
        <f t="shared" si="0"/>
        <v>76856.885515667076</v>
      </c>
      <c r="D79" s="458">
        <f t="shared" ca="1" si="9"/>
        <v>454392.67122051434</v>
      </c>
      <c r="E79" s="458">
        <f t="shared" ca="1" si="1"/>
        <v>13830744.975044535</v>
      </c>
      <c r="F79" s="442"/>
      <c r="G79" s="470">
        <f t="shared" si="10"/>
        <v>6</v>
      </c>
      <c r="H79" s="470">
        <v>72</v>
      </c>
      <c r="I79" s="455">
        <f t="shared" ca="1" si="5"/>
        <v>2082293.9256315515</v>
      </c>
      <c r="J79" s="455">
        <f t="array" ref="J79">IFERROR(INDEX('Retirement Calculator'!J:J,MATCH('Isaac 401k'!N79,'Retirement Calculator'!A:A,0),0),0)</f>
        <v>7080.840059638921</v>
      </c>
      <c r="K79" s="455">
        <f t="shared" ca="1" si="2"/>
        <v>8646.7211898829682</v>
      </c>
      <c r="L79" s="455">
        <f t="shared" ca="1" si="3"/>
        <v>2083859.8067617957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13830744.975044535</v>
      </c>
      <c r="C80" s="458">
        <f t="shared" si="0"/>
        <v>76856.885515667076</v>
      </c>
      <c r="D80" s="458">
        <f t="shared" ca="1" si="9"/>
        <v>454392.67122051434</v>
      </c>
      <c r="E80" s="458">
        <f t="shared" ca="1" si="1"/>
        <v>14208280.760749383</v>
      </c>
      <c r="F80" s="442"/>
      <c r="G80" s="470">
        <f>G79+1</f>
        <v>7</v>
      </c>
      <c r="H80" s="470">
        <v>73</v>
      </c>
      <c r="I80" s="455">
        <f t="shared" ca="1" si="5"/>
        <v>2083859.8067617957</v>
      </c>
      <c r="J80" s="455">
        <f t="array" ref="J80">IFERROR(INDEX('Retirement Calculator'!J:J,MATCH('Isaac 401k'!N80,'Retirement Calculator'!A:A,0),0),0)</f>
        <v>7080.840059638921</v>
      </c>
      <c r="K80" s="455">
        <f t="shared" ca="1" si="2"/>
        <v>8653.2456945923186</v>
      </c>
      <c r="L80" s="455">
        <f t="shared" ca="1" si="3"/>
        <v>2085432.2123967491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14208280.760749383</v>
      </c>
      <c r="C81" s="458">
        <f t="shared" si="0"/>
        <v>76856.885515667076</v>
      </c>
      <c r="D81" s="458">
        <f t="shared" ca="1" si="9"/>
        <v>454392.67122051434</v>
      </c>
      <c r="E81" s="458">
        <f t="shared" ca="1" si="1"/>
        <v>14585816.54645423</v>
      </c>
      <c r="F81" s="442"/>
      <c r="G81" s="470">
        <f t="shared" ref="G81:G91" si="11">G80</f>
        <v>7</v>
      </c>
      <c r="H81" s="470">
        <v>74</v>
      </c>
      <c r="I81" s="455">
        <f t="shared" ca="1" si="5"/>
        <v>2085432.2123967491</v>
      </c>
      <c r="J81" s="455">
        <f t="array" ref="J81">IFERROR(INDEX('Retirement Calculator'!J:J,MATCH('Isaac 401k'!N81,'Retirement Calculator'!A:A,0),0),0)</f>
        <v>7080.840059638921</v>
      </c>
      <c r="K81" s="455">
        <f t="shared" ca="1" si="2"/>
        <v>8659.7973847379581</v>
      </c>
      <c r="L81" s="455">
        <f t="shared" ca="1" si="3"/>
        <v>2087011.1697218481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14585816.54645423</v>
      </c>
      <c r="C82" s="458">
        <f t="shared" si="0"/>
        <v>76856.885515667076</v>
      </c>
      <c r="D82" s="458">
        <f t="shared" ca="1" si="9"/>
        <v>454392.67122051434</v>
      </c>
      <c r="E82" s="458">
        <f t="shared" ca="1" si="1"/>
        <v>14963352.332159078</v>
      </c>
      <c r="F82" s="442"/>
      <c r="G82" s="470">
        <f t="shared" si="11"/>
        <v>7</v>
      </c>
      <c r="H82" s="470">
        <v>75</v>
      </c>
      <c r="I82" s="455">
        <f t="shared" ca="1" si="5"/>
        <v>2087011.1697218481</v>
      </c>
      <c r="J82" s="455">
        <f t="array" ref="J82">IFERROR(INDEX('Retirement Calculator'!J:J,MATCH('Isaac 401k'!N82,'Retirement Calculator'!A:A,0),0),0)</f>
        <v>7080.840059638921</v>
      </c>
      <c r="K82" s="455">
        <f t="shared" ca="1" si="2"/>
        <v>8666.3763735925386</v>
      </c>
      <c r="L82" s="455">
        <f t="shared" ca="1" si="3"/>
        <v>2088596.7060358017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14963352.332159078</v>
      </c>
      <c r="C83" s="458">
        <f t="shared" si="0"/>
        <v>76856.885515667076</v>
      </c>
      <c r="D83" s="458">
        <f t="shared" ca="1" si="9"/>
        <v>454392.67122051434</v>
      </c>
      <c r="E83" s="458">
        <f t="shared" ca="1" si="1"/>
        <v>15340888.117863925</v>
      </c>
      <c r="F83" s="442"/>
      <c r="G83" s="470">
        <f t="shared" si="11"/>
        <v>7</v>
      </c>
      <c r="H83" s="470">
        <v>76</v>
      </c>
      <c r="I83" s="455">
        <f t="shared" ca="1" si="5"/>
        <v>2088596.7060358017</v>
      </c>
      <c r="J83" s="455">
        <f t="array" ref="J83">IFERROR(INDEX('Retirement Calculator'!J:J,MATCH('Isaac 401k'!N83,'Retirement Calculator'!A:A,0),0),0)</f>
        <v>7080.840059638921</v>
      </c>
      <c r="K83" s="455">
        <f t="shared" ca="1" si="2"/>
        <v>8672.9827749006763</v>
      </c>
      <c r="L83" s="455">
        <f t="shared" ca="1" si="3"/>
        <v>2090188.8487510635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15340888.117863925</v>
      </c>
      <c r="C84" s="458">
        <f t="shared" si="0"/>
        <v>76856.885515667076</v>
      </c>
      <c r="D84" s="458">
        <f t="shared" ca="1" si="9"/>
        <v>454392.67122051434</v>
      </c>
      <c r="E84" s="458">
        <f t="shared" ca="1" si="1"/>
        <v>15718423.903568773</v>
      </c>
      <c r="F84" s="442"/>
      <c r="G84" s="470">
        <f t="shared" si="11"/>
        <v>7</v>
      </c>
      <c r="H84" s="470">
        <v>77</v>
      </c>
      <c r="I84" s="455">
        <f t="shared" ca="1" si="5"/>
        <v>2090188.8487510635</v>
      </c>
      <c r="J84" s="455">
        <f t="array" ref="J84">IFERROR(INDEX('Retirement Calculator'!J:J,MATCH('Isaac 401k'!N84,'Retirement Calculator'!A:A,0),0),0)</f>
        <v>7080.840059638921</v>
      </c>
      <c r="K84" s="455">
        <f t="shared" ca="1" si="2"/>
        <v>8679.6167028809359</v>
      </c>
      <c r="L84" s="455">
        <f t="shared" ca="1" si="3"/>
        <v>2091787.6253943054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15718423.903568773</v>
      </c>
      <c r="C85" s="458">
        <f t="shared" si="0"/>
        <v>76856.885515667076</v>
      </c>
      <c r="D85" s="458">
        <f t="shared" ca="1" si="9"/>
        <v>454392.67122051434</v>
      </c>
      <c r="E85" s="458">
        <f t="shared" ca="1" si="1"/>
        <v>16095959.68927362</v>
      </c>
      <c r="F85" s="442"/>
      <c r="G85" s="470">
        <f t="shared" si="11"/>
        <v>7</v>
      </c>
      <c r="H85" s="470">
        <v>78</v>
      </c>
      <c r="I85" s="455">
        <f t="shared" ca="1" si="5"/>
        <v>2091787.6253943054</v>
      </c>
      <c r="J85" s="455">
        <f t="array" ref="J85">IFERROR(INDEX('Retirement Calculator'!J:J,MATCH('Isaac 401k'!N85,'Retirement Calculator'!A:A,0),0),0)</f>
        <v>7080.840059638921</v>
      </c>
      <c r="K85" s="455">
        <f t="shared" ca="1" si="2"/>
        <v>8686.2782722277771</v>
      </c>
      <c r="L85" s="455">
        <f t="shared" ca="1" si="3"/>
        <v>2093393.0636068943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16095959.68927362</v>
      </c>
      <c r="C86" s="458">
        <f t="shared" si="0"/>
        <v>76856.885515667076</v>
      </c>
      <c r="D86" s="458">
        <f t="shared" ca="1" si="9"/>
        <v>454392.67122051434</v>
      </c>
      <c r="E86" s="458">
        <f t="shared" ca="1" si="1"/>
        <v>16473495.474978467</v>
      </c>
      <c r="F86" s="442"/>
      <c r="G86" s="470">
        <f t="shared" si="11"/>
        <v>7</v>
      </c>
      <c r="H86" s="470">
        <v>79</v>
      </c>
      <c r="I86" s="455">
        <f t="shared" ca="1" si="5"/>
        <v>2093393.0636068943</v>
      </c>
      <c r="J86" s="455">
        <f t="array" ref="J86">IFERROR(INDEX('Retirement Calculator'!J:J,MATCH('Isaac 401k'!N86,'Retirement Calculator'!A:A,0),0),0)</f>
        <v>7080.840059638921</v>
      </c>
      <c r="K86" s="455">
        <f t="shared" ca="1" si="2"/>
        <v>8692.9675981135642</v>
      </c>
      <c r="L86" s="455">
        <f t="shared" ca="1" si="3"/>
        <v>2095005.1911453689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16473495.474978467</v>
      </c>
      <c r="C87" s="458">
        <f t="shared" si="0"/>
        <v>76856.885515667076</v>
      </c>
      <c r="D87" s="458">
        <f t="shared" ca="1" si="9"/>
        <v>454392.67122051434</v>
      </c>
      <c r="E87" s="458">
        <f t="shared" ca="1" si="1"/>
        <v>16851031.260683313</v>
      </c>
      <c r="F87" s="442"/>
      <c r="G87" s="470">
        <f t="shared" si="11"/>
        <v>7</v>
      </c>
      <c r="H87" s="470">
        <v>80</v>
      </c>
      <c r="I87" s="455">
        <f t="shared" ca="1" si="5"/>
        <v>2095005.1911453689</v>
      </c>
      <c r="J87" s="455">
        <f t="array" ref="J87">IFERROR(INDEX('Retirement Calculator'!J:J,MATCH('Isaac 401k'!N87,'Retirement Calculator'!A:A,0),0),0)</f>
        <v>7080.840059638921</v>
      </c>
      <c r="K87" s="455">
        <f t="shared" ca="1" si="2"/>
        <v>8699.6847961905405</v>
      </c>
      <c r="L87" s="455">
        <f t="shared" ca="1" si="3"/>
        <v>2096624.0358819205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16851031.260683313</v>
      </c>
      <c r="C88" s="458">
        <f t="shared" si="0"/>
        <v>76856.885515667076</v>
      </c>
      <c r="D88" s="458">
        <f t="shared" ca="1" si="9"/>
        <v>454392.67122051434</v>
      </c>
      <c r="E88" s="458">
        <f t="shared" ca="1" si="1"/>
        <v>17228567.04638816</v>
      </c>
      <c r="F88" s="442"/>
      <c r="G88" s="470">
        <f t="shared" si="11"/>
        <v>7</v>
      </c>
      <c r="H88" s="470">
        <v>81</v>
      </c>
      <c r="I88" s="455">
        <f t="shared" ca="1" si="5"/>
        <v>2096624.0358819205</v>
      </c>
      <c r="J88" s="455">
        <f t="array" ref="J88">IFERROR(INDEX('Retirement Calculator'!J:J,MATCH('Isaac 401k'!N88,'Retirement Calculator'!A:A,0),0),0)</f>
        <v>7080.840059638921</v>
      </c>
      <c r="K88" s="455">
        <f t="shared" ca="1" si="2"/>
        <v>8706.4299825928392</v>
      </c>
      <c r="L88" s="455">
        <f t="shared" ca="1" si="3"/>
        <v>2098249.6258048746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17228567.04638816</v>
      </c>
      <c r="C89" s="458">
        <f t="shared" si="0"/>
        <v>76856.885515667076</v>
      </c>
      <c r="D89" s="458">
        <f t="shared" ca="1" si="9"/>
        <v>454392.67122051434</v>
      </c>
      <c r="E89" s="458">
        <f t="shared" ca="1" si="1"/>
        <v>17606102.832093008</v>
      </c>
      <c r="F89" s="442"/>
      <c r="G89" s="470">
        <f t="shared" si="11"/>
        <v>7</v>
      </c>
      <c r="H89" s="470">
        <v>82</v>
      </c>
      <c r="I89" s="455">
        <f t="shared" ca="1" si="5"/>
        <v>2098249.6258048746</v>
      </c>
      <c r="J89" s="455">
        <f t="array" ref="J89">IFERROR(INDEX('Retirement Calculator'!J:J,MATCH('Isaac 401k'!N89,'Retirement Calculator'!A:A,0),0),0)</f>
        <v>7080.840059638921</v>
      </c>
      <c r="K89" s="455">
        <f t="shared" ca="1" si="2"/>
        <v>8713.2032739384831</v>
      </c>
      <c r="L89" s="455">
        <f t="shared" ca="1" si="3"/>
        <v>2099881.9890191741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17606102.832093008</v>
      </c>
      <c r="C90" s="458">
        <f t="shared" si="0"/>
        <v>76856.885515667076</v>
      </c>
      <c r="D90" s="458">
        <f t="shared" ca="1" si="9"/>
        <v>454392.67122051434</v>
      </c>
      <c r="E90" s="458">
        <f t="shared" ca="1" si="1"/>
        <v>17983638.617797855</v>
      </c>
      <c r="F90" s="442"/>
      <c r="G90" s="470">
        <f t="shared" si="11"/>
        <v>7</v>
      </c>
      <c r="H90" s="470">
        <v>83</v>
      </c>
      <c r="I90" s="455">
        <f t="shared" ca="1" si="5"/>
        <v>2099881.9890191741</v>
      </c>
      <c r="J90" s="455">
        <f t="array" ref="J90">IFERROR(INDEX('Retirement Calculator'!J:J,MATCH('Isaac 401k'!N90,'Retirement Calculator'!A:A,0),0),0)</f>
        <v>7080.840059638921</v>
      </c>
      <c r="K90" s="455">
        <f t="shared" ca="1" si="2"/>
        <v>8720.0047873313961</v>
      </c>
      <c r="L90" s="455">
        <f t="shared" ca="1" si="3"/>
        <v>2101521.1537468666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17983638.617797855</v>
      </c>
      <c r="C91" s="458">
        <f t="shared" si="0"/>
        <v>76856.885515667076</v>
      </c>
      <c r="D91" s="458">
        <f t="shared" ca="1" si="9"/>
        <v>454392.67122051434</v>
      </c>
      <c r="E91" s="458">
        <f t="shared" ca="1" si="1"/>
        <v>18361174.403502703</v>
      </c>
      <c r="F91" s="442"/>
      <c r="G91" s="470">
        <f t="shared" si="11"/>
        <v>7</v>
      </c>
      <c r="H91" s="470">
        <v>84</v>
      </c>
      <c r="I91" s="455">
        <f t="shared" ca="1" si="5"/>
        <v>2101521.1537468666</v>
      </c>
      <c r="J91" s="455">
        <f t="array" ref="J91">IFERROR(INDEX('Retirement Calculator'!J:J,MATCH('Isaac 401k'!N91,'Retirement Calculator'!A:A,0),0),0)</f>
        <v>7080.840059638921</v>
      </c>
      <c r="K91" s="455">
        <f t="shared" ca="1" si="2"/>
        <v>8726.8346403634478</v>
      </c>
      <c r="L91" s="455">
        <f t="shared" ca="1" si="3"/>
        <v>2103167.1483275909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18361174.403502703</v>
      </c>
      <c r="C92" s="458">
        <f t="shared" si="0"/>
        <v>76856.885515667076</v>
      </c>
      <c r="D92" s="458">
        <f t="shared" ca="1" si="9"/>
        <v>454392.67122051434</v>
      </c>
      <c r="E92" s="458">
        <f t="shared" ca="1" si="1"/>
        <v>18738710.18920755</v>
      </c>
      <c r="F92" s="442"/>
      <c r="G92" s="470">
        <f>G91+1</f>
        <v>8</v>
      </c>
      <c r="H92" s="470">
        <v>85</v>
      </c>
      <c r="I92" s="455">
        <f t="shared" ca="1" si="5"/>
        <v>2103167.1483275909</v>
      </c>
      <c r="J92" s="455">
        <f t="array" ref="J92">IFERROR(INDEX('Retirement Calculator'!J:J,MATCH('Isaac 401k'!N92,'Retirement Calculator'!A:A,0),0),0)</f>
        <v>7080.840059638921</v>
      </c>
      <c r="K92" s="455">
        <f t="shared" ca="1" si="2"/>
        <v>8733.6929511164672</v>
      </c>
      <c r="L92" s="455">
        <f t="shared" ca="1" si="3"/>
        <v>2104820.0012190682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18738710.18920755</v>
      </c>
      <c r="C93" s="458">
        <f t="shared" si="0"/>
        <v>76856.885515667076</v>
      </c>
      <c r="D93" s="458">
        <f t="shared" ca="1" si="9"/>
        <v>454392.67122051434</v>
      </c>
      <c r="E93" s="458">
        <f t="shared" ca="1" si="1"/>
        <v>19116245.974912398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2104820.0012190682</v>
      </c>
      <c r="J93" s="455">
        <f t="array" ref="J93">IFERROR(INDEX('Retirement Calculator'!J:J,MATCH('Isaac 401k'!N93,'Retirement Calculator'!A:A,0),0),0)</f>
        <v>7080.840059638921</v>
      </c>
      <c r="K93" s="455">
        <f t="shared" ca="1" si="2"/>
        <v>8740.579838164289</v>
      </c>
      <c r="L93" s="455">
        <f t="shared" ca="1" si="3"/>
        <v>2106479.7409975934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19116245.974912398</v>
      </c>
      <c r="C94" s="458">
        <f t="shared" si="0"/>
        <v>76856.885515667076</v>
      </c>
      <c r="D94" s="458">
        <f t="shared" ca="1" si="9"/>
        <v>454392.67122051434</v>
      </c>
      <c r="E94" s="458">
        <f t="shared" ca="1" si="1"/>
        <v>19493781.760617245</v>
      </c>
      <c r="F94" s="442"/>
      <c r="G94" s="470">
        <f t="shared" si="12"/>
        <v>8</v>
      </c>
      <c r="H94" s="470">
        <v>87</v>
      </c>
      <c r="I94" s="455">
        <f t="shared" ca="1" si="5"/>
        <v>2106479.7409975934</v>
      </c>
      <c r="J94" s="455">
        <f t="array" ref="J94">IFERROR(INDEX('Retirement Calculator'!J:J,MATCH('Isaac 401k'!N94,'Retirement Calculator'!A:A,0),0),0)</f>
        <v>7080.840059638921</v>
      </c>
      <c r="K94" s="455">
        <f t="shared" ca="1" si="2"/>
        <v>8747.4954205748109</v>
      </c>
      <c r="L94" s="455">
        <f t="shared" ca="1" si="3"/>
        <v>2108146.3963585291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19493781.760617245</v>
      </c>
      <c r="C95" s="458">
        <f t="shared" si="0"/>
        <v>76856.885515667076</v>
      </c>
      <c r="D95" s="458">
        <f t="shared" ca="1" si="9"/>
        <v>454392.67122051434</v>
      </c>
      <c r="E95" s="458">
        <f t="shared" ca="1" si="1"/>
        <v>19871317.546322092</v>
      </c>
      <c r="F95" s="442"/>
      <c r="G95" s="470">
        <f t="shared" si="12"/>
        <v>8</v>
      </c>
      <c r="H95" s="470">
        <v>88</v>
      </c>
      <c r="I95" s="455">
        <f t="shared" ca="1" si="5"/>
        <v>2108146.3963585291</v>
      </c>
      <c r="J95" s="455">
        <f t="array" ref="J95">IFERROR(INDEX('Retirement Calculator'!J:J,MATCH('Isaac 401k'!N95,'Retirement Calculator'!A:A,0),0),0)</f>
        <v>7080.840059638921</v>
      </c>
      <c r="K95" s="455">
        <f t="shared" ca="1" si="2"/>
        <v>8754.4398179120417</v>
      </c>
      <c r="L95" s="455">
        <f t="shared" ca="1" si="3"/>
        <v>2109819.9961168021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19871317.546322092</v>
      </c>
      <c r="C96" s="458">
        <f t="shared" si="0"/>
        <v>76856.885515667076</v>
      </c>
      <c r="D96" s="458">
        <f t="shared" ca="1" si="9"/>
        <v>454392.67122051434</v>
      </c>
      <c r="E96" s="458">
        <f t="shared" ca="1" si="1"/>
        <v>20248853.33202694</v>
      </c>
      <c r="F96" s="442"/>
      <c r="G96" s="470">
        <f t="shared" si="12"/>
        <v>8</v>
      </c>
      <c r="H96" s="470">
        <v>89</v>
      </c>
      <c r="I96" s="455">
        <f t="shared" ca="1" si="5"/>
        <v>2109819.9961168021</v>
      </c>
      <c r="J96" s="455">
        <f t="array" ref="J96">IFERROR(INDEX('Retirement Calculator'!J:J,MATCH('Isaac 401k'!N96,'Retirement Calculator'!A:A,0),0),0)</f>
        <v>7080.840059638921</v>
      </c>
      <c r="K96" s="455">
        <f t="shared" ca="1" si="2"/>
        <v>8761.4131502381788</v>
      </c>
      <c r="L96" s="455">
        <f t="shared" ca="1" si="3"/>
        <v>2111500.5692074015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20248853.33202694</v>
      </c>
      <c r="C97" s="458">
        <f t="shared" si="0"/>
        <v>76856.885515667076</v>
      </c>
      <c r="D97" s="458">
        <f t="shared" ca="1" si="9"/>
        <v>454392.67122051434</v>
      </c>
      <c r="E97" s="458">
        <f t="shared" ca="1" si="1"/>
        <v>20626389.117731787</v>
      </c>
      <c r="F97" s="442"/>
      <c r="G97" s="470">
        <f t="shared" si="12"/>
        <v>8</v>
      </c>
      <c r="H97" s="470">
        <v>90</v>
      </c>
      <c r="I97" s="455">
        <f t="shared" ca="1" si="5"/>
        <v>2111500.5692074015</v>
      </c>
      <c r="J97" s="455">
        <f t="array" ref="J97">IFERROR(INDEX('Retirement Calculator'!J:J,MATCH('Isaac 401k'!N97,'Retirement Calculator'!A:A,0),0),0)</f>
        <v>7080.840059638921</v>
      </c>
      <c r="K97" s="455">
        <f t="shared" ca="1" si="2"/>
        <v>8768.4155381156779</v>
      </c>
      <c r="L97" s="455">
        <f t="shared" ca="1" si="3"/>
        <v>2113188.1446858784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20626389.117731787</v>
      </c>
      <c r="C98" s="458">
        <f t="shared" si="0"/>
        <v>76856.885515667076</v>
      </c>
      <c r="D98" s="458">
        <f t="shared" ca="1" si="9"/>
        <v>454392.67122051434</v>
      </c>
      <c r="E98" s="458">
        <f t="shared" ca="1" si="1"/>
        <v>21003924.903436635</v>
      </c>
      <c r="F98" s="442"/>
      <c r="G98" s="470">
        <f t="shared" si="12"/>
        <v>8</v>
      </c>
      <c r="H98" s="470">
        <v>91</v>
      </c>
      <c r="I98" s="455">
        <f t="shared" ca="1" si="5"/>
        <v>2113188.1446858784</v>
      </c>
      <c r="J98" s="455">
        <f t="array" ref="J98">IFERROR(INDEX('Retirement Calculator'!J:J,MATCH('Isaac 401k'!N98,'Retirement Calculator'!A:A,0),0),0)</f>
        <v>7080.840059638921</v>
      </c>
      <c r="K98" s="455">
        <f t="shared" ca="1" si="2"/>
        <v>8775.4471026093306</v>
      </c>
      <c r="L98" s="455">
        <f t="shared" ca="1" si="3"/>
        <v>2114882.751728849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21003924.903436635</v>
      </c>
      <c r="C99" s="458">
        <f t="shared" si="0"/>
        <v>76856.885515667076</v>
      </c>
      <c r="D99" s="458">
        <f t="shared" ca="1" si="9"/>
        <v>454392.67122051434</v>
      </c>
      <c r="E99" s="458">
        <f t="shared" ca="1" si="1"/>
        <v>21381460.689141482</v>
      </c>
      <c r="F99" s="442"/>
      <c r="G99" s="470">
        <f t="shared" si="12"/>
        <v>8</v>
      </c>
      <c r="H99" s="470">
        <v>92</v>
      </c>
      <c r="I99" s="455">
        <f t="shared" ca="1" si="5"/>
        <v>2114882.751728849</v>
      </c>
      <c r="J99" s="455">
        <f t="array" ref="J99">IFERROR(INDEX('Retirement Calculator'!J:J,MATCH('Isaac 401k'!N99,'Retirement Calculator'!A:A,0),0),0)</f>
        <v>7080.840059638921</v>
      </c>
      <c r="K99" s="455">
        <f t="shared" ca="1" si="2"/>
        <v>8782.507965288376</v>
      </c>
      <c r="L99" s="455">
        <f t="shared" ca="1" si="3"/>
        <v>2116584.4196344987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21381460.689141482</v>
      </c>
      <c r="C100" s="458">
        <f t="shared" si="0"/>
        <v>76856.885515667076</v>
      </c>
      <c r="D100" s="458">
        <f t="shared" ca="1" si="9"/>
        <v>454392.67122051434</v>
      </c>
      <c r="E100" s="458">
        <f t="shared" ca="1" si="1"/>
        <v>21758996.47484633</v>
      </c>
      <c r="F100" s="442"/>
      <c r="G100" s="470">
        <f t="shared" si="12"/>
        <v>8</v>
      </c>
      <c r="H100" s="470">
        <v>93</v>
      </c>
      <c r="I100" s="455">
        <f t="shared" ca="1" si="5"/>
        <v>2116584.4196344987</v>
      </c>
      <c r="J100" s="455">
        <f t="array" ref="J100">IFERROR(INDEX('Retirement Calculator'!J:J,MATCH('Isaac 401k'!N100,'Retirement Calculator'!A:A,0),0),0)</f>
        <v>7080.840059638921</v>
      </c>
      <c r="K100" s="455">
        <f t="shared" ca="1" si="2"/>
        <v>8789.5982482285817</v>
      </c>
      <c r="L100" s="455">
        <f t="shared" ca="1" si="3"/>
        <v>2118293.1778230881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21758996.47484633</v>
      </c>
      <c r="C101" s="458">
        <f t="shared" si="0"/>
        <v>76856.885515667076</v>
      </c>
      <c r="D101" s="458">
        <f t="shared" ca="1" si="9"/>
        <v>454392.67122051434</v>
      </c>
      <c r="E101" s="458">
        <f t="shared" ca="1" si="1"/>
        <v>22136532.260551177</v>
      </c>
      <c r="F101" s="442"/>
      <c r="G101" s="470">
        <f t="shared" si="12"/>
        <v>8</v>
      </c>
      <c r="H101" s="470">
        <v>94</v>
      </c>
      <c r="I101" s="455">
        <f t="shared" ca="1" si="5"/>
        <v>2118293.1778230881</v>
      </c>
      <c r="J101" s="455">
        <f t="array" ref="J101">IFERROR(INDEX('Retirement Calculator'!J:J,MATCH('Isaac 401k'!N101,'Retirement Calculator'!A:A,0),0),0)</f>
        <v>7080.840059638921</v>
      </c>
      <c r="K101" s="455">
        <f t="shared" ca="1" si="2"/>
        <v>8796.7180740143722</v>
      </c>
      <c r="L101" s="455">
        <f t="shared" ca="1" si="3"/>
        <v>2120009.0558374636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22136532.260551177</v>
      </c>
      <c r="C102" s="458">
        <f t="shared" si="0"/>
        <v>76856.885515667076</v>
      </c>
      <c r="D102" s="458">
        <f t="shared" ca="1" si="9"/>
        <v>454392.67122051434</v>
      </c>
      <c r="E102" s="458">
        <f t="shared" ca="1" si="1"/>
        <v>22514068.046256024</v>
      </c>
      <c r="F102" s="442"/>
      <c r="G102" s="470">
        <f t="shared" si="12"/>
        <v>8</v>
      </c>
      <c r="H102" s="470">
        <v>95</v>
      </c>
      <c r="I102" s="455">
        <f t="shared" ca="1" si="5"/>
        <v>2120009.0558374636</v>
      </c>
      <c r="J102" s="455">
        <f t="array" ref="J102">IFERROR(INDEX('Retirement Calculator'!J:J,MATCH('Isaac 401k'!N102,'Retirement Calculator'!A:A,0),0),0)</f>
        <v>7080.840059638921</v>
      </c>
      <c r="K102" s="455">
        <f t="shared" ca="1" si="2"/>
        <v>8803.8675657409367</v>
      </c>
      <c r="L102" s="455">
        <f t="shared" ca="1" si="3"/>
        <v>2121732.0833435655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22514068.046256024</v>
      </c>
      <c r="C103" s="458">
        <f t="shared" si="0"/>
        <v>76856.885515667076</v>
      </c>
      <c r="D103" s="458">
        <f t="shared" ca="1" si="9"/>
        <v>454392.67122051434</v>
      </c>
      <c r="E103" s="458">
        <f t="shared" ca="1" si="1"/>
        <v>22891603.831960872</v>
      </c>
      <c r="F103" s="442"/>
      <c r="G103" s="470">
        <f t="shared" si="12"/>
        <v>8</v>
      </c>
      <c r="H103" s="470">
        <v>96</v>
      </c>
      <c r="I103" s="455">
        <f t="shared" ca="1" si="5"/>
        <v>2121732.0833435655</v>
      </c>
      <c r="J103" s="455">
        <f t="array" ref="J103">IFERROR(INDEX('Retirement Calculator'!J:J,MATCH('Isaac 401k'!N103,'Retirement Calculator'!A:A,0),0),0)</f>
        <v>7080.840059638921</v>
      </c>
      <c r="K103" s="455">
        <f t="shared" ca="1" si="2"/>
        <v>8811.0468470163596</v>
      </c>
      <c r="L103" s="455">
        <f t="shared" ca="1" si="3"/>
        <v>2123462.2901309431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22891603.831960872</v>
      </c>
      <c r="C104" s="458">
        <f t="shared" si="0"/>
        <v>57642.664136750303</v>
      </c>
      <c r="D104" s="458">
        <f t="shared" ca="1" si="9"/>
        <v>454392.67122051434</v>
      </c>
      <c r="E104" s="458">
        <f t="shared" ca="1" si="1"/>
        <v>23288353.839044638</v>
      </c>
      <c r="F104" s="442"/>
      <c r="G104" s="470">
        <f>G103+1</f>
        <v>9</v>
      </c>
      <c r="H104" s="470">
        <v>97</v>
      </c>
      <c r="I104" s="455">
        <f t="shared" ca="1" si="5"/>
        <v>2123462.2901309431</v>
      </c>
      <c r="J104" s="455">
        <f t="array" ref="J104">IFERROR(INDEX('Retirement Calculator'!J:J,MATCH('Isaac 401k'!N104,'Retirement Calculator'!A:A,0),0),0)</f>
        <v>7080.840059638921</v>
      </c>
      <c r="K104" s="455">
        <f t="shared" ca="1" si="2"/>
        <v>8818.2560419637666</v>
      </c>
      <c r="L104" s="455">
        <f t="shared" ca="1" si="3"/>
        <v>2125199.7061132677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23288353.839044638</v>
      </c>
      <c r="C105" s="458">
        <f t="shared" si="0"/>
        <v>0</v>
      </c>
      <c r="D105" s="458">
        <f t="shared" ca="1" si="9"/>
        <v>454392.67122051434</v>
      </c>
      <c r="E105" s="458">
        <f t="shared" ca="1" si="1"/>
        <v>23742746.510265153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2125199.7061132677</v>
      </c>
      <c r="J105" s="455">
        <f t="array" ref="J105">IFERROR(INDEX('Retirement Calculator'!J:J,MATCH('Isaac 401k'!N105,'Retirement Calculator'!A:A,0),0),0)</f>
        <v>6404.7404596389215</v>
      </c>
      <c r="K105" s="455">
        <f t="shared" ca="1" si="2"/>
        <v>8828.3123568901192</v>
      </c>
      <c r="L105" s="455">
        <f t="shared" ca="1" si="3"/>
        <v>2127623.2780105188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23742746.510265153</v>
      </c>
      <c r="C106" s="458">
        <f t="shared" si="0"/>
        <v>0</v>
      </c>
      <c r="D106" s="458">
        <f t="shared" ca="1" si="9"/>
        <v>454392.67122051434</v>
      </c>
      <c r="E106" s="458">
        <f t="shared" ca="1" si="1"/>
        <v>24197139.181485668</v>
      </c>
      <c r="F106" s="442"/>
      <c r="G106" s="470">
        <f t="shared" si="13"/>
        <v>9</v>
      </c>
      <c r="H106" s="470">
        <v>99</v>
      </c>
      <c r="I106" s="455">
        <f t="shared" ca="1" si="5"/>
        <v>2127623.2780105188</v>
      </c>
      <c r="J106" s="455">
        <f t="array" ref="J106">IFERROR(INDEX('Retirement Calculator'!J:J,MATCH('Isaac 401k'!N106,'Retirement Calculator'!A:A,0),0),0)</f>
        <v>6404.7404596389215</v>
      </c>
      <c r="K106" s="455">
        <f t="shared" ca="1" si="2"/>
        <v>8838.4105731286654</v>
      </c>
      <c r="L106" s="455">
        <f t="shared" ca="1" si="3"/>
        <v>2130056.9481240083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24197139.181485668</v>
      </c>
      <c r="C107" s="458">
        <f t="shared" si="0"/>
        <v>0</v>
      </c>
      <c r="D107" s="458">
        <f t="shared" ca="1" si="9"/>
        <v>454392.67122051434</v>
      </c>
      <c r="E107" s="458">
        <f t="shared" ca="1" si="1"/>
        <v>24651531.852706183</v>
      </c>
      <c r="F107" s="442"/>
      <c r="G107" s="470">
        <f t="shared" si="13"/>
        <v>9</v>
      </c>
      <c r="H107" s="470">
        <v>100</v>
      </c>
      <c r="I107" s="455">
        <f t="shared" ca="1" si="5"/>
        <v>2130056.9481240083</v>
      </c>
      <c r="J107" s="455">
        <f t="array" ref="J107">IFERROR(INDEX('Retirement Calculator'!J:J,MATCH('Isaac 401k'!N107,'Retirement Calculator'!A:A,0),0),0)</f>
        <v>6404.7404596389215</v>
      </c>
      <c r="K107" s="455">
        <f t="shared" ca="1" si="2"/>
        <v>8848.5508652682038</v>
      </c>
      <c r="L107" s="455">
        <f t="shared" ca="1" si="3"/>
        <v>2132500.7585296375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24651531.852706183</v>
      </c>
      <c r="C108" s="458">
        <f t="shared" si="0"/>
        <v>0</v>
      </c>
      <c r="D108" s="458">
        <f t="shared" ca="1" si="9"/>
        <v>454392.67122051434</v>
      </c>
      <c r="E108" s="458">
        <f t="shared" ca="1" si="1"/>
        <v>25105924.523926698</v>
      </c>
      <c r="F108" s="442"/>
      <c r="G108" s="470">
        <f t="shared" si="13"/>
        <v>9</v>
      </c>
      <c r="H108" s="470">
        <v>101</v>
      </c>
      <c r="I108" s="455">
        <f t="shared" ca="1" si="5"/>
        <v>2132500.7585296375</v>
      </c>
      <c r="J108" s="455">
        <f t="array" ref="J108">IFERROR(INDEX('Retirement Calculator'!J:J,MATCH('Isaac 401k'!N108,'Retirement Calculator'!A:A,0),0),0)</f>
        <v>6404.7404596389215</v>
      </c>
      <c r="K108" s="455">
        <f t="shared" ca="1" si="2"/>
        <v>8858.7334086249939</v>
      </c>
      <c r="L108" s="455">
        <f t="shared" ca="1" si="3"/>
        <v>2134954.7514786231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25105924.523926698</v>
      </c>
      <c r="C109" s="458">
        <f t="shared" si="0"/>
        <v>0</v>
      </c>
      <c r="D109" s="458">
        <f t="shared" ca="1" si="9"/>
        <v>454392.67122051434</v>
      </c>
      <c r="E109" s="458">
        <f t="shared" ca="1" si="1"/>
        <v>25560317.195147213</v>
      </c>
      <c r="F109" s="442"/>
      <c r="G109" s="470">
        <f t="shared" si="13"/>
        <v>9</v>
      </c>
      <c r="H109" s="470">
        <v>102</v>
      </c>
      <c r="I109" s="455">
        <f t="shared" ca="1" si="5"/>
        <v>2134954.7514786231</v>
      </c>
      <c r="J109" s="455">
        <f t="array" ref="J109">IFERROR(INDEX('Retirement Calculator'!J:J,MATCH('Isaac 401k'!N109,'Retirement Calculator'!A:A,0),0),0)</f>
        <v>6404.7404596389215</v>
      </c>
      <c r="K109" s="455">
        <f t="shared" ca="1" si="2"/>
        <v>8868.958379245767</v>
      </c>
      <c r="L109" s="455">
        <f t="shared" ca="1" si="3"/>
        <v>2137418.9693982298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25560317.195147213</v>
      </c>
      <c r="C110" s="458">
        <f t="shared" si="0"/>
        <v>0</v>
      </c>
      <c r="D110" s="458">
        <f t="shared" ca="1" si="9"/>
        <v>454392.67122051434</v>
      </c>
      <c r="E110" s="458">
        <f t="shared" ca="1" si="1"/>
        <v>26014709.866367728</v>
      </c>
      <c r="F110" s="442"/>
      <c r="G110" s="470">
        <f t="shared" si="13"/>
        <v>9</v>
      </c>
      <c r="H110" s="470">
        <v>103</v>
      </c>
      <c r="I110" s="455">
        <f t="shared" ca="1" si="5"/>
        <v>2137418.9693982298</v>
      </c>
      <c r="J110" s="455">
        <f t="array" ref="J110">IFERROR(INDEX('Retirement Calculator'!J:J,MATCH('Isaac 401k'!N110,'Retirement Calculator'!A:A,0),0),0)</f>
        <v>6404.7404596389215</v>
      </c>
      <c r="K110" s="455">
        <f t="shared" ca="1" si="2"/>
        <v>8879.2259539107945</v>
      </c>
      <c r="L110" s="455">
        <f t="shared" ca="1" si="3"/>
        <v>2139893.4548925017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26014709.866367728</v>
      </c>
      <c r="C111" s="458">
        <f t="shared" si="0"/>
        <v>0</v>
      </c>
      <c r="D111" s="458">
        <f t="shared" ca="1" si="9"/>
        <v>454392.67122051434</v>
      </c>
      <c r="E111" s="458">
        <f t="shared" ca="1" si="1"/>
        <v>26469102.537588242</v>
      </c>
      <c r="F111" s="442"/>
      <c r="G111" s="470">
        <f t="shared" si="13"/>
        <v>9</v>
      </c>
      <c r="H111" s="470">
        <v>104</v>
      </c>
      <c r="I111" s="455">
        <f t="shared" ca="1" si="5"/>
        <v>2139893.4548925017</v>
      </c>
      <c r="J111" s="455">
        <f t="array" ref="J111">IFERROR(INDEX('Retirement Calculator'!J:J,MATCH('Isaac 401k'!N111,'Retirement Calculator'!A:A,0),0),0)</f>
        <v>6404.7404596389215</v>
      </c>
      <c r="K111" s="455">
        <f t="shared" ca="1" si="2"/>
        <v>8889.5363101369276</v>
      </c>
      <c r="L111" s="455">
        <f t="shared" ca="1" si="3"/>
        <v>2142378.2507429994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26469102.537588242</v>
      </c>
      <c r="C112" s="458">
        <f t="shared" si="0"/>
        <v>0</v>
      </c>
      <c r="D112" s="458">
        <f t="shared" ca="1" si="9"/>
        <v>454392.67122051434</v>
      </c>
      <c r="E112" s="458">
        <f t="shared" ca="1" si="1"/>
        <v>26923495.208808757</v>
      </c>
      <c r="F112" s="442"/>
      <c r="G112" s="470">
        <f t="shared" si="13"/>
        <v>9</v>
      </c>
      <c r="H112" s="470">
        <v>105</v>
      </c>
      <c r="I112" s="455">
        <f t="shared" ca="1" si="5"/>
        <v>2142378.2507429994</v>
      </c>
      <c r="J112" s="455">
        <f t="array" ref="J112">IFERROR(INDEX('Retirement Calculator'!J:J,MATCH('Isaac 401k'!N112,'Retirement Calculator'!A:A,0),0),0)</f>
        <v>6404.7404596389215</v>
      </c>
      <c r="K112" s="455">
        <f t="shared" ca="1" si="2"/>
        <v>8899.8896261806676</v>
      </c>
      <c r="L112" s="455">
        <f t="shared" ca="1" si="3"/>
        <v>2144873.399909541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26923495.208808757</v>
      </c>
      <c r="C113" s="458">
        <f t="shared" si="0"/>
        <v>0</v>
      </c>
      <c r="D113" s="458">
        <f t="shared" ca="1" si="9"/>
        <v>454392.67122051434</v>
      </c>
      <c r="E113" s="458">
        <f t="shared" ca="1" si="1"/>
        <v>27377887.880029272</v>
      </c>
      <c r="F113" s="442"/>
      <c r="G113" s="470">
        <f t="shared" si="13"/>
        <v>9</v>
      </c>
      <c r="H113" s="470">
        <v>106</v>
      </c>
      <c r="I113" s="455">
        <f t="shared" ca="1" si="5"/>
        <v>2144873.399909541</v>
      </c>
      <c r="J113" s="455">
        <f t="array" ref="J113">IFERROR(INDEX('Retirement Calculator'!J:J,MATCH('Isaac 401k'!N113,'Retirement Calculator'!A:A,0),0),0)</f>
        <v>6404.7404596389215</v>
      </c>
      <c r="K113" s="455">
        <f t="shared" ca="1" si="2"/>
        <v>8910.2860810412585</v>
      </c>
      <c r="L113" s="455">
        <f t="shared" ca="1" si="3"/>
        <v>2147378.9455309431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27377887.880029272</v>
      </c>
      <c r="C114" s="458">
        <f t="shared" si="0"/>
        <v>0</v>
      </c>
      <c r="D114" s="458">
        <f t="shared" ca="1" si="9"/>
        <v>454392.67122051434</v>
      </c>
      <c r="E114" s="458">
        <f t="shared" ca="1" si="1"/>
        <v>27832280.551249787</v>
      </c>
      <c r="F114" s="442"/>
      <c r="G114" s="470">
        <f t="shared" si="13"/>
        <v>9</v>
      </c>
      <c r="H114" s="470">
        <v>107</v>
      </c>
      <c r="I114" s="455">
        <f t="shared" ca="1" si="5"/>
        <v>2147378.9455309431</v>
      </c>
      <c r="J114" s="455">
        <f t="array" ref="J114">IFERROR(INDEX('Retirement Calculator'!J:J,MATCH('Isaac 401k'!N114,'Retirement Calculator'!A:A,0),0),0)</f>
        <v>6404.7404596389215</v>
      </c>
      <c r="K114" s="455">
        <f t="shared" ca="1" si="2"/>
        <v>8920.7258544637662</v>
      </c>
      <c r="L114" s="455">
        <f t="shared" ca="1" si="3"/>
        <v>2149894.9309257679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27832280.551249787</v>
      </c>
      <c r="C115" s="458">
        <f t="shared" si="0"/>
        <v>0</v>
      </c>
      <c r="D115" s="458">
        <f t="shared" ca="1" si="9"/>
        <v>454392.67122051434</v>
      </c>
      <c r="E115" s="458">
        <f t="shared" ca="1" si="1"/>
        <v>28286673.222470302</v>
      </c>
      <c r="F115" s="442"/>
      <c r="G115" s="470">
        <f t="shared" si="13"/>
        <v>9</v>
      </c>
      <c r="H115" s="470">
        <v>108</v>
      </c>
      <c r="I115" s="455">
        <f t="shared" ca="1" si="5"/>
        <v>2149894.9309257679</v>
      </c>
      <c r="J115" s="455">
        <f t="array" ref="J115">IFERROR(INDEX('Retirement Calculator'!J:J,MATCH('Isaac 401k'!N115,'Retirement Calculator'!A:A,0),0),0)</f>
        <v>6404.7404596389215</v>
      </c>
      <c r="K115" s="455">
        <f t="shared" ca="1" si="2"/>
        <v>8931.2091269422035</v>
      </c>
      <c r="L115" s="455">
        <f t="shared" ca="1" si="3"/>
        <v>2152421.3995930711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28286673.222470302</v>
      </c>
      <c r="C116" s="458">
        <f t="shared" si="0"/>
        <v>0</v>
      </c>
      <c r="D116" s="458">
        <f t="shared" ca="1" si="9"/>
        <v>454392.67122051434</v>
      </c>
      <c r="E116" s="458">
        <f t="shared" ca="1" si="1"/>
        <v>28741065.893690817</v>
      </c>
      <c r="F116" s="442"/>
      <c r="G116" s="470">
        <f>G115+1</f>
        <v>10</v>
      </c>
      <c r="H116" s="470">
        <v>109</v>
      </c>
      <c r="I116" s="455">
        <f t="shared" ca="1" si="5"/>
        <v>2152421.3995930711</v>
      </c>
      <c r="J116" s="455">
        <f t="array" ref="J116">IFERROR(INDEX('Retirement Calculator'!J:J,MATCH('Isaac 401k'!N116,'Retirement Calculator'!A:A,0),0),0)</f>
        <v>6404.7404596389215</v>
      </c>
      <c r="K116" s="455">
        <f t="shared" ca="1" si="2"/>
        <v>8941.7360797226338</v>
      </c>
      <c r="L116" s="455">
        <f t="shared" ca="1" si="3"/>
        <v>2154958.3952131546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28741065.893690817</v>
      </c>
      <c r="C117" s="458">
        <f t="shared" si="0"/>
        <v>0</v>
      </c>
      <c r="D117" s="458">
        <f t="shared" ca="1" si="9"/>
        <v>454392.67122051434</v>
      </c>
      <c r="E117" s="458">
        <f t="shared" ca="1" si="1"/>
        <v>29195458.564911332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2154958.3952131546</v>
      </c>
      <c r="J117" s="455">
        <f t="array" ref="J117">IFERROR(INDEX('Retirement Calculator'!J:J,MATCH('Isaac 401k'!N117,'Retirement Calculator'!A:A,0),0),0)</f>
        <v>6404.7404596389215</v>
      </c>
      <c r="K117" s="455">
        <f t="shared" ca="1" si="2"/>
        <v>8952.3068948063137</v>
      </c>
      <c r="L117" s="455">
        <f t="shared" ca="1" si="3"/>
        <v>2157505.9616483217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29195458.564911332</v>
      </c>
      <c r="C118" s="458">
        <f t="shared" si="0"/>
        <v>0</v>
      </c>
      <c r="D118" s="458">
        <f t="shared" ca="1" si="9"/>
        <v>454392.67122051434</v>
      </c>
      <c r="E118" s="458">
        <f t="shared" ca="1" si="1"/>
        <v>29649851.236131847</v>
      </c>
      <c r="F118" s="442"/>
      <c r="G118" s="470">
        <f t="shared" si="14"/>
        <v>10</v>
      </c>
      <c r="H118" s="470">
        <v>111</v>
      </c>
      <c r="I118" s="455">
        <f t="shared" ca="1" si="5"/>
        <v>2157505.9616483217</v>
      </c>
      <c r="J118" s="455">
        <f t="array" ref="J118">IFERROR(INDEX('Retirement Calculator'!J:J,MATCH('Isaac 401k'!N118,'Retirement Calculator'!A:A,0),0),0)</f>
        <v>6404.7404596389215</v>
      </c>
      <c r="K118" s="455">
        <f t="shared" ca="1" si="2"/>
        <v>8962.9217549528439</v>
      </c>
      <c r="L118" s="455">
        <f t="shared" ca="1" si="3"/>
        <v>2160064.1429436356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29649851.236131847</v>
      </c>
      <c r="C119" s="458">
        <f t="shared" si="0"/>
        <v>0</v>
      </c>
      <c r="D119" s="458">
        <f t="shared" ca="1" si="9"/>
        <v>454392.67122051434</v>
      </c>
      <c r="E119" s="458">
        <f t="shared" ca="1" si="1"/>
        <v>30104243.907352362</v>
      </c>
      <c r="F119" s="442"/>
      <c r="G119" s="470">
        <f t="shared" si="14"/>
        <v>10</v>
      </c>
      <c r="H119" s="470">
        <v>112</v>
      </c>
      <c r="I119" s="455">
        <f t="shared" ca="1" si="5"/>
        <v>2160064.1429436356</v>
      </c>
      <c r="J119" s="455">
        <f t="array" ref="J119">IFERROR(INDEX('Retirement Calculator'!J:J,MATCH('Isaac 401k'!N119,'Retirement Calculator'!A:A,0),0),0)</f>
        <v>6404.7404596389215</v>
      </c>
      <c r="K119" s="455">
        <f t="shared" ca="1" si="2"/>
        <v>8973.5808436833177</v>
      </c>
      <c r="L119" s="455">
        <f t="shared" ca="1" si="3"/>
        <v>2162632.9833276798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30104243.907352362</v>
      </c>
      <c r="C120" s="458">
        <f t="shared" si="0"/>
        <v>0</v>
      </c>
      <c r="D120" s="458">
        <f t="shared" ca="1" si="9"/>
        <v>454392.67122051434</v>
      </c>
      <c r="E120" s="458">
        <f t="shared" ca="1" si="1"/>
        <v>30558636.578572877</v>
      </c>
      <c r="F120" s="442"/>
      <c r="G120" s="470">
        <f t="shared" si="14"/>
        <v>10</v>
      </c>
      <c r="H120" s="470">
        <v>113</v>
      </c>
      <c r="I120" s="455">
        <f t="shared" ca="1" si="5"/>
        <v>2162632.9833276798</v>
      </c>
      <c r="J120" s="455">
        <f t="array" ref="J120">IFERROR(INDEX('Retirement Calculator'!J:J,MATCH('Isaac 401k'!N120,'Retirement Calculator'!A:A,0),0),0)</f>
        <v>6404.7404596389215</v>
      </c>
      <c r="K120" s="455">
        <f t="shared" ca="1" si="2"/>
        <v>8984.2843452835023</v>
      </c>
      <c r="L120" s="455">
        <f t="shared" ca="1" si="3"/>
        <v>2165212.5272133243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30558636.578572877</v>
      </c>
      <c r="C121" s="458">
        <f t="shared" si="0"/>
        <v>0</v>
      </c>
      <c r="D121" s="458">
        <f t="shared" ca="1" si="9"/>
        <v>454392.67122051434</v>
      </c>
      <c r="E121" s="458">
        <f t="shared" ca="1" si="1"/>
        <v>31013029.249793392</v>
      </c>
      <c r="F121" s="442"/>
      <c r="G121" s="470">
        <f t="shared" si="14"/>
        <v>10</v>
      </c>
      <c r="H121" s="470">
        <v>114</v>
      </c>
      <c r="I121" s="455">
        <f t="shared" ca="1" si="5"/>
        <v>2165212.5272133243</v>
      </c>
      <c r="J121" s="455">
        <f t="array" ref="J121">IFERROR(INDEX('Retirement Calculator'!J:J,MATCH('Isaac 401k'!N121,'Retirement Calculator'!A:A,0),0),0)</f>
        <v>6404.7404596389215</v>
      </c>
      <c r="K121" s="455">
        <f t="shared" ca="1" si="2"/>
        <v>8995.0324448070223</v>
      </c>
      <c r="L121" s="455">
        <f t="shared" ca="1" si="3"/>
        <v>2167802.8191984924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31013029.249793392</v>
      </c>
      <c r="C122" s="458">
        <f t="shared" si="0"/>
        <v>0</v>
      </c>
      <c r="D122" s="458">
        <f t="shared" ca="1" si="9"/>
        <v>454392.67122051434</v>
      </c>
      <c r="E122" s="458">
        <f t="shared" ca="1" si="1"/>
        <v>31467421.921013907</v>
      </c>
      <c r="F122" s="442"/>
      <c r="G122" s="470">
        <f t="shared" si="14"/>
        <v>10</v>
      </c>
      <c r="H122" s="470">
        <v>115</v>
      </c>
      <c r="I122" s="455">
        <f t="shared" ca="1" si="5"/>
        <v>2167802.8191984924</v>
      </c>
      <c r="J122" s="455">
        <f t="array" ref="J122">IFERROR(INDEX('Retirement Calculator'!J:J,MATCH('Isaac 401k'!N122,'Retirement Calculator'!A:A,0),0),0)</f>
        <v>6404.7404596389215</v>
      </c>
      <c r="K122" s="455">
        <f t="shared" ca="1" si="2"/>
        <v>9005.8253280785557</v>
      </c>
      <c r="L122" s="455">
        <f t="shared" ca="1" si="3"/>
        <v>2170403.9040669319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31467421.921013907</v>
      </c>
      <c r="C123" s="458">
        <f t="shared" si="0"/>
        <v>0</v>
      </c>
      <c r="D123" s="458">
        <f t="shared" ca="1" si="9"/>
        <v>454392.67122051434</v>
      </c>
      <c r="E123" s="458">
        <f t="shared" ca="1" si="1"/>
        <v>31921814.592234422</v>
      </c>
      <c r="F123" s="442"/>
      <c r="G123" s="470">
        <f t="shared" si="14"/>
        <v>10</v>
      </c>
      <c r="H123" s="470">
        <v>116</v>
      </c>
      <c r="I123" s="455">
        <f t="shared" ca="1" si="5"/>
        <v>2170403.9040669319</v>
      </c>
      <c r="J123" s="455">
        <f t="array" ref="J123">IFERROR(INDEX('Retirement Calculator'!J:J,MATCH('Isaac 401k'!N123,'Retirement Calculator'!A:A,0),0),0)</f>
        <v>6404.7404596389215</v>
      </c>
      <c r="K123" s="455">
        <f t="shared" ca="1" si="2"/>
        <v>9016.663181697053</v>
      </c>
      <c r="L123" s="455">
        <f t="shared" ca="1" si="3"/>
        <v>2173015.8267889898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31921814.592234422</v>
      </c>
      <c r="C124" s="458">
        <f t="shared" si="0"/>
        <v>0</v>
      </c>
      <c r="D124" s="458">
        <f t="shared" ca="1" si="9"/>
        <v>454392.67122051434</v>
      </c>
      <c r="E124" s="458">
        <f t="shared" ca="1" si="1"/>
        <v>32376207.263454936</v>
      </c>
      <c r="F124" s="442"/>
      <c r="G124" s="470">
        <f t="shared" si="14"/>
        <v>10</v>
      </c>
      <c r="H124" s="470">
        <v>117</v>
      </c>
      <c r="I124" s="455">
        <f t="shared" ca="1" si="5"/>
        <v>2173015.8267889898</v>
      </c>
      <c r="J124" s="455">
        <f t="array" ref="J124">IFERROR(INDEX('Retirement Calculator'!J:J,MATCH('Isaac 401k'!N124,'Retirement Calculator'!A:A,0),0),0)</f>
        <v>6404.7404596389215</v>
      </c>
      <c r="K124" s="455">
        <f t="shared" ca="1" si="2"/>
        <v>9027.5461930389611</v>
      </c>
      <c r="L124" s="455">
        <f t="shared" ca="1" si="3"/>
        <v>2175638.6325223898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32376207.263454936</v>
      </c>
      <c r="C125" s="458">
        <f t="shared" si="0"/>
        <v>0</v>
      </c>
      <c r="D125" s="458">
        <f t="shared" ca="1" si="9"/>
        <v>454392.67122051434</v>
      </c>
      <c r="E125" s="458">
        <f t="shared" ca="1" si="1"/>
        <v>32830599.934675451</v>
      </c>
      <c r="F125" s="442"/>
      <c r="G125" s="470">
        <f t="shared" si="14"/>
        <v>10</v>
      </c>
      <c r="H125" s="470">
        <v>118</v>
      </c>
      <c r="I125" s="455">
        <f t="shared" ca="1" si="5"/>
        <v>2175638.6325223898</v>
      </c>
      <c r="J125" s="455">
        <f t="array" ref="J125">IFERROR(INDEX('Retirement Calculator'!J:J,MATCH('Isaac 401k'!N125,'Retirement Calculator'!A:A,0),0),0)</f>
        <v>6404.7404596389215</v>
      </c>
      <c r="K125" s="455">
        <f t="shared" ca="1" si="2"/>
        <v>9038.4745502614605</v>
      </c>
      <c r="L125" s="455">
        <f t="shared" ca="1" si="3"/>
        <v>2178272.3666130123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32830599.934675451</v>
      </c>
      <c r="C126" s="458">
        <f t="shared" si="0"/>
        <v>0</v>
      </c>
      <c r="D126" s="458">
        <f t="shared" ca="1" si="9"/>
        <v>454392.67122051434</v>
      </c>
      <c r="E126" s="458">
        <f t="shared" ca="1" si="1"/>
        <v>33284992.605895966</v>
      </c>
      <c r="F126" s="442"/>
      <c r="G126" s="470">
        <f t="shared" si="14"/>
        <v>10</v>
      </c>
      <c r="H126" s="470">
        <v>119</v>
      </c>
      <c r="I126" s="455">
        <f t="shared" ca="1" si="5"/>
        <v>2178272.3666130123</v>
      </c>
      <c r="J126" s="455">
        <f t="array" ref="J126">IFERROR(INDEX('Retirement Calculator'!J:J,MATCH('Isaac 401k'!N126,'Retirement Calculator'!A:A,0),0),0)</f>
        <v>6404.7404596389215</v>
      </c>
      <c r="K126" s="455">
        <f t="shared" ca="1" si="2"/>
        <v>9049.448442305722</v>
      </c>
      <c r="L126" s="455">
        <f t="shared" ca="1" si="3"/>
        <v>2180917.0745956791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33284992.605895966</v>
      </c>
      <c r="C127" s="458">
        <f t="shared" si="0"/>
        <v>0</v>
      </c>
      <c r="D127" s="458">
        <f t="shared" ca="1" si="9"/>
        <v>454392.67122051434</v>
      </c>
      <c r="E127" s="458">
        <f t="shared" ca="1" si="1"/>
        <v>33739385.277116477</v>
      </c>
      <c r="F127" s="442"/>
      <c r="G127" s="470">
        <f t="shared" si="14"/>
        <v>10</v>
      </c>
      <c r="H127" s="470">
        <v>120</v>
      </c>
      <c r="I127" s="455">
        <f t="shared" ca="1" si="5"/>
        <v>2180917.0745956791</v>
      </c>
      <c r="J127" s="455">
        <f t="array" ref="J127">IFERROR(INDEX('Retirement Calculator'!J:J,MATCH('Isaac 401k'!N127,'Retirement Calculator'!A:A,0),0),0)</f>
        <v>6404.7404596389215</v>
      </c>
      <c r="K127" s="455">
        <f t="shared" ca="1" si="2"/>
        <v>9060.4680589001655</v>
      </c>
      <c r="L127" s="455">
        <f t="shared" ca="1" si="3"/>
        <v>2183572.8021949399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33739385.277116477</v>
      </c>
      <c r="C128" s="458">
        <f t="shared" si="0"/>
        <v>0</v>
      </c>
      <c r="D128" s="458">
        <f t="shared" ca="1" si="9"/>
        <v>454392.67122051434</v>
      </c>
      <c r="E128" s="458">
        <f t="shared" ca="1" si="1"/>
        <v>34193777.948336989</v>
      </c>
      <c r="F128" s="442"/>
      <c r="G128" s="470">
        <f>G127+1</f>
        <v>11</v>
      </c>
      <c r="H128" s="470">
        <v>121</v>
      </c>
      <c r="I128" s="455">
        <f t="shared" ca="1" si="5"/>
        <v>2183572.8021949399</v>
      </c>
      <c r="J128" s="455">
        <f t="array" ref="J128">IFERROR(INDEX('Retirement Calculator'!J:J,MATCH('Isaac 401k'!N128,'Retirement Calculator'!A:A,0),0),0)</f>
        <v>6404.7404596389215</v>
      </c>
      <c r="K128" s="455">
        <f t="shared" ca="1" si="2"/>
        <v>9071.533590563753</v>
      </c>
      <c r="L128" s="455">
        <f t="shared" ca="1" si="3"/>
        <v>2186239.5953258644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34193777.948336989</v>
      </c>
      <c r="C129" s="458">
        <f t="shared" si="0"/>
        <v>0</v>
      </c>
      <c r="D129" s="458">
        <f t="shared" ca="1" si="9"/>
        <v>454392.67122051434</v>
      </c>
      <c r="E129" s="458">
        <f t="shared" ca="1" si="1"/>
        <v>34648170.6195575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2186239.5953258644</v>
      </c>
      <c r="J129" s="455">
        <f t="array" ref="J129">IFERROR(INDEX('Retirement Calculator'!J:J,MATCH('Isaac 401k'!N129,'Retirement Calculator'!A:A,0),0),0)</f>
        <v>6404.7404596389215</v>
      </c>
      <c r="K129" s="455">
        <f t="shared" ca="1" si="2"/>
        <v>9082.6452286092717</v>
      </c>
      <c r="L129" s="455">
        <f t="shared" ca="1" si="3"/>
        <v>2188917.5000948347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34648170.6195575</v>
      </c>
      <c r="C130" s="458">
        <f t="shared" si="0"/>
        <v>0</v>
      </c>
      <c r="D130" s="458">
        <f t="shared" ca="1" si="9"/>
        <v>454392.67122051434</v>
      </c>
      <c r="E130" s="458">
        <f t="shared" ca="1" si="1"/>
        <v>35102563.290778011</v>
      </c>
      <c r="F130" s="442"/>
      <c r="G130" s="470">
        <f t="shared" si="15"/>
        <v>11</v>
      </c>
      <c r="H130" s="470">
        <v>123</v>
      </c>
      <c r="I130" s="455">
        <f t="shared" ca="1" si="5"/>
        <v>2188917.5000948347</v>
      </c>
      <c r="J130" s="455">
        <f t="array" ref="J130">IFERROR(INDEX('Retirement Calculator'!J:J,MATCH('Isaac 401k'!N130,'Retirement Calculator'!A:A,0),0),0)</f>
        <v>6404.7404596389215</v>
      </c>
      <c r="K130" s="455">
        <f t="shared" ca="1" si="2"/>
        <v>9093.8031651466481</v>
      </c>
      <c r="L130" s="455">
        <f t="shared" ca="1" si="3"/>
        <v>2191606.5628003422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35102563.290778011</v>
      </c>
      <c r="C131" s="458">
        <f t="shared" si="0"/>
        <v>0</v>
      </c>
      <c r="D131" s="458">
        <f t="shared" ca="1" si="9"/>
        <v>454392.67122051434</v>
      </c>
      <c r="E131" s="458">
        <f t="shared" ca="1" si="1"/>
        <v>35556955.961998522</v>
      </c>
      <c r="F131" s="442"/>
      <c r="G131" s="470">
        <f t="shared" si="15"/>
        <v>11</v>
      </c>
      <c r="H131" s="470">
        <v>124</v>
      </c>
      <c r="I131" s="455">
        <f t="shared" ca="1" si="5"/>
        <v>2191606.5628003422</v>
      </c>
      <c r="J131" s="455">
        <f t="array" ref="J131">IFERROR(INDEX('Retirement Calculator'!J:J,MATCH('Isaac 401k'!N131,'Retirement Calculator'!A:A,0),0),0)</f>
        <v>6404.7404596389215</v>
      </c>
      <c r="K131" s="455">
        <f t="shared" ca="1" si="2"/>
        <v>9105.0075930862622</v>
      </c>
      <c r="L131" s="455">
        <f t="shared" ca="1" si="3"/>
        <v>2194306.8299337896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35556955.961998522</v>
      </c>
      <c r="C132" s="458">
        <f t="shared" si="0"/>
        <v>0</v>
      </c>
      <c r="D132" s="458">
        <f t="shared" ca="1" si="9"/>
        <v>454392.67122051434</v>
      </c>
      <c r="E132" s="458">
        <f t="shared" ca="1" si="1"/>
        <v>36011348.633219033</v>
      </c>
      <c r="F132" s="442"/>
      <c r="G132" s="470">
        <f t="shared" si="15"/>
        <v>11</v>
      </c>
      <c r="H132" s="470">
        <v>125</v>
      </c>
      <c r="I132" s="455">
        <f t="shared" ca="1" si="5"/>
        <v>2194306.8299337896</v>
      </c>
      <c r="J132" s="455">
        <f t="array" ref="J132">IFERROR(INDEX('Retirement Calculator'!J:J,MATCH('Isaac 401k'!N132,'Retirement Calculator'!A:A,0),0),0)</f>
        <v>6404.7404596389215</v>
      </c>
      <c r="K132" s="455">
        <f t="shared" ca="1" si="2"/>
        <v>9116.2587061422928</v>
      </c>
      <c r="L132" s="455">
        <f t="shared" ca="1" si="3"/>
        <v>2197018.3481802926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36011348.633219033</v>
      </c>
      <c r="C133" s="458">
        <f t="shared" si="0"/>
        <v>0</v>
      </c>
      <c r="D133" s="458">
        <f t="shared" ca="1" si="9"/>
        <v>454392.67122051434</v>
      </c>
      <c r="E133" s="458">
        <f t="shared" ca="1" si="1"/>
        <v>36465741.304439545</v>
      </c>
      <c r="F133" s="442"/>
      <c r="G133" s="470">
        <f t="shared" si="15"/>
        <v>11</v>
      </c>
      <c r="H133" s="470">
        <v>126</v>
      </c>
      <c r="I133" s="455">
        <f t="shared" ca="1" si="5"/>
        <v>2197018.3481802926</v>
      </c>
      <c r="J133" s="455">
        <f t="array" ref="J133">IFERROR(INDEX('Retirement Calculator'!J:J,MATCH('Isaac 401k'!N133,'Retirement Calculator'!A:A,0),0),0)</f>
        <v>6404.7404596389215</v>
      </c>
      <c r="K133" s="455">
        <f t="shared" ca="1" si="2"/>
        <v>9127.556698836057</v>
      </c>
      <c r="L133" s="455">
        <f t="shared" ca="1" si="3"/>
        <v>2199741.1644194894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36465741.304439545</v>
      </c>
      <c r="C134" s="458">
        <f t="shared" si="0"/>
        <v>0</v>
      </c>
      <c r="D134" s="458">
        <f t="shared" ca="1" si="9"/>
        <v>454392.67122051434</v>
      </c>
      <c r="E134" s="458">
        <f t="shared" ca="1" si="1"/>
        <v>36920133.975660056</v>
      </c>
      <c r="F134" s="442"/>
      <c r="G134" s="470">
        <f t="shared" si="15"/>
        <v>11</v>
      </c>
      <c r="H134" s="470">
        <v>127</v>
      </c>
      <c r="I134" s="455">
        <f t="shared" ca="1" si="5"/>
        <v>2199741.1644194894</v>
      </c>
      <c r="J134" s="455">
        <f t="array" ref="J134">IFERROR(INDEX('Retirement Calculator'!J:J,MATCH('Isaac 401k'!N134,'Retirement Calculator'!A:A,0),0),0)</f>
        <v>6404.7404596389215</v>
      </c>
      <c r="K134" s="455">
        <f t="shared" ca="1" si="2"/>
        <v>9138.9017664993771</v>
      </c>
      <c r="L134" s="455">
        <f t="shared" ca="1" si="3"/>
        <v>2202475.3257263498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36920133.975660056</v>
      </c>
      <c r="C135" s="458">
        <f t="shared" si="0"/>
        <v>0</v>
      </c>
      <c r="D135" s="458">
        <f t="shared" ca="1" si="9"/>
        <v>454392.67122051434</v>
      </c>
      <c r="E135" s="458">
        <f t="shared" ca="1" si="1"/>
        <v>37374526.646880567</v>
      </c>
      <c r="F135" s="442"/>
      <c r="G135" s="470">
        <f t="shared" si="15"/>
        <v>11</v>
      </c>
      <c r="H135" s="470">
        <v>128</v>
      </c>
      <c r="I135" s="455">
        <f t="shared" ca="1" si="5"/>
        <v>2202475.3257263498</v>
      </c>
      <c r="J135" s="455">
        <f t="array" ref="J135">IFERROR(INDEX('Retirement Calculator'!J:J,MATCH('Isaac 401k'!N135,'Retirement Calculator'!A:A,0),0),0)</f>
        <v>6404.7404596389215</v>
      </c>
      <c r="K135" s="455">
        <f t="shared" ca="1" si="2"/>
        <v>9150.2941052779606</v>
      </c>
      <c r="L135" s="455">
        <f t="shared" ca="1" si="3"/>
        <v>2205220.8793719886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37374526.646880567</v>
      </c>
      <c r="C136" s="458">
        <f t="shared" si="0"/>
        <v>0</v>
      </c>
      <c r="D136" s="458">
        <f t="shared" ca="1" si="9"/>
        <v>454392.67122051434</v>
      </c>
      <c r="E136" s="458">
        <f t="shared" ca="1" si="1"/>
        <v>37828919.318101078</v>
      </c>
      <c r="F136" s="442"/>
      <c r="G136" s="470">
        <f t="shared" si="15"/>
        <v>11</v>
      </c>
      <c r="H136" s="470">
        <v>129</v>
      </c>
      <c r="I136" s="455">
        <f t="shared" ca="1" si="5"/>
        <v>2205220.8793719886</v>
      </c>
      <c r="J136" s="455">
        <f t="array" ref="J136">IFERROR(INDEX('Retirement Calculator'!J:J,MATCH('Isaac 401k'!N136,'Retirement Calculator'!A:A,0),0),0)</f>
        <v>6404.7404596389215</v>
      </c>
      <c r="K136" s="455">
        <f t="shared" ca="1" si="2"/>
        <v>9161.7339121347886</v>
      </c>
      <c r="L136" s="455">
        <f t="shared" ca="1" si="3"/>
        <v>2207977.8728244845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2207977.8728244845</v>
      </c>
      <c r="J137" s="455">
        <f t="array" ref="J137">IFERROR(INDEX('Retirement Calculator'!J:J,MATCH('Isaac 401k'!N137,'Retirement Calculator'!A:A,0),0),0)</f>
        <v>6404.7404596389215</v>
      </c>
      <c r="K137" s="455">
        <f t="shared" ca="1" si="2"/>
        <v>9173.221384853523</v>
      </c>
      <c r="L137" s="455">
        <f t="shared" ca="1" si="3"/>
        <v>2210746.353749699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2210746.353749699</v>
      </c>
      <c r="J138" s="455">
        <f t="array" ref="J138">IFERROR(INDEX('Retirement Calculator'!J:J,MATCH('Isaac 401k'!N138,'Retirement Calculator'!A:A,0),0),0)</f>
        <v>6404.7404596389215</v>
      </c>
      <c r="K138" s="455">
        <f t="shared" ca="1" si="2"/>
        <v>9184.7567220419151</v>
      </c>
      <c r="L138" s="455">
        <f t="shared" ca="1" si="3"/>
        <v>2213526.3700121017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2213526.3700121017</v>
      </c>
      <c r="J139" s="455">
        <f t="array" ref="J139">IFERROR(INDEX('Retirement Calculator'!J:J,MATCH('Isaac 401k'!N139,'Retirement Calculator'!A:A,0),0),0)</f>
        <v>6404.7404596389215</v>
      </c>
      <c r="K139" s="455">
        <f t="shared" ca="1" si="2"/>
        <v>9196.34012313526</v>
      </c>
      <c r="L139" s="455">
        <f t="shared" ca="1" si="3"/>
        <v>2216317.9696755977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2216317.9696755977</v>
      </c>
      <c r="J140" s="455">
        <f t="array" ref="J140">IFERROR(INDEX('Retirement Calculator'!J:J,MATCH('Isaac 401k'!N140,'Retirement Calculator'!A:A,0),0),0)</f>
        <v>6404.7404596389215</v>
      </c>
      <c r="K140" s="455">
        <f t="shared" ca="1" si="2"/>
        <v>9207.9717883998273</v>
      </c>
      <c r="L140" s="455">
        <f t="shared" ca="1" si="3"/>
        <v>2219121.2010043585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2219121.2010043585</v>
      </c>
      <c r="J141" s="455">
        <f t="array" ref="J141">IFERROR(INDEX('Retirement Calculator'!J:J,MATCH('Isaac 401k'!N141,'Retirement Calculator'!A:A,0),0),0)</f>
        <v>6404.7404596389215</v>
      </c>
      <c r="K141" s="455">
        <f t="shared" ca="1" si="2"/>
        <v>9219.6519189363298</v>
      </c>
      <c r="L141" s="455">
        <f t="shared" ca="1" si="3"/>
        <v>2221936.1124636559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2221936.1124636559</v>
      </c>
      <c r="J142" s="455">
        <f t="array" ref="J142">IFERROR(INDEX('Retirement Calculator'!J:J,MATCH('Isaac 401k'!N142,'Retirement Calculator'!A:A,0),0),0)</f>
        <v>6404.7404596389215</v>
      </c>
      <c r="K142" s="455">
        <f t="shared" ca="1" si="2"/>
        <v>9231.3807166834031</v>
      </c>
      <c r="L142" s="455">
        <f t="shared" ca="1" si="3"/>
        <v>2224762.7527207001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2224762.7527207001</v>
      </c>
      <c r="J143" s="455">
        <f t="array" ref="J143">IFERROR(INDEX('Retirement Calculator'!J:J,MATCH('Isaac 401k'!N143,'Retirement Calculator'!A:A,0),0),0)</f>
        <v>6404.7404596389215</v>
      </c>
      <c r="K143" s="455">
        <f t="shared" ca="1" si="2"/>
        <v>9243.1583844210872</v>
      </c>
      <c r="L143" s="455">
        <f t="shared" ca="1" si="3"/>
        <v>2227601.1706454819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2227601.1706454819</v>
      </c>
      <c r="J144" s="455">
        <f t="array" ref="J144">IFERROR(INDEX('Retirement Calculator'!J:J,MATCH('Isaac 401k'!N144,'Retirement Calculator'!A:A,0),0),0)</f>
        <v>6404.7404596389215</v>
      </c>
      <c r="K144" s="455">
        <f t="shared" ca="1" si="2"/>
        <v>9254.9851257743449</v>
      </c>
      <c r="L144" s="455">
        <f t="shared" ca="1" si="3"/>
        <v>2230451.4153116173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2230451.4153116173</v>
      </c>
      <c r="J145" s="455">
        <f t="array" ref="J145">IFERROR(INDEX('Retirement Calculator'!J:J,MATCH('Isaac 401k'!N145,'Retirement Calculator'!A:A,0),0),0)</f>
        <v>6404.7404596389215</v>
      </c>
      <c r="K145" s="455">
        <f t="shared" ca="1" si="2"/>
        <v>9266.8611452165751</v>
      </c>
      <c r="L145" s="455">
        <f t="shared" ca="1" si="3"/>
        <v>2233313.5359971947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2233313.5359971947</v>
      </c>
      <c r="J146" s="455">
        <f t="array" ref="J146">IFERROR(INDEX('Retirement Calculator'!J:J,MATCH('Isaac 401k'!N146,'Retirement Calculator'!A:A,0),0),0)</f>
        <v>6404.7404596389215</v>
      </c>
      <c r="K146" s="455">
        <f t="shared" ca="1" si="2"/>
        <v>9278.7866480731482</v>
      </c>
      <c r="L146" s="455">
        <f t="shared" ca="1" si="3"/>
        <v>2236187.5821856288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2236187.5821856288</v>
      </c>
      <c r="J147" s="455">
        <f t="array" ref="J147">IFERROR(INDEX('Retirement Calculator'!J:J,MATCH('Isaac 401k'!N147,'Retirement Calculator'!A:A,0),0),0)</f>
        <v>6404.7404596389215</v>
      </c>
      <c r="K147" s="455">
        <f t="shared" ca="1" si="2"/>
        <v>9290.7618405249577</v>
      </c>
      <c r="L147" s="455">
        <f t="shared" ca="1" si="3"/>
        <v>2239073.6035665148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2239073.6035665148</v>
      </c>
      <c r="J148" s="455">
        <f t="array" ref="J148">IFERROR(INDEX('Retirement Calculator'!J:J,MATCH('Isaac 401k'!N148,'Retirement Calculator'!A:A,0),0),0)</f>
        <v>6404.7404596389215</v>
      </c>
      <c r="K148" s="455">
        <f t="shared" ca="1" si="2"/>
        <v>9302.7869296119825</v>
      </c>
      <c r="L148" s="455">
        <f t="shared" ca="1" si="3"/>
        <v>2241971.6500364877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2241971.6500364877</v>
      </c>
      <c r="J149" s="455">
        <f t="array" ref="J149">IFERROR(INDEX('Retirement Calculator'!J:J,MATCH('Isaac 401k'!N149,'Retirement Calculator'!A:A,0),0),0)</f>
        <v>6404.7404596389215</v>
      </c>
      <c r="K149" s="455">
        <f t="shared" ca="1" si="2"/>
        <v>9314.8621232368696</v>
      </c>
      <c r="L149" s="455">
        <f t="shared" ca="1" si="3"/>
        <v>2244881.7717000856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2244881.7717000856</v>
      </c>
      <c r="J150" s="455">
        <f t="array" ref="J150">IFERROR(INDEX('Retirement Calculator'!J:J,MATCH('Isaac 401k'!N150,'Retirement Calculator'!A:A,0),0),0)</f>
        <v>6404.7404596389215</v>
      </c>
      <c r="K150" s="455">
        <f t="shared" ca="1" si="2"/>
        <v>9326.9876301685272</v>
      </c>
      <c r="L150" s="455">
        <f t="shared" ca="1" si="3"/>
        <v>2247804.0188706149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2247804.0188706149</v>
      </c>
      <c r="J151" s="455">
        <f t="array" ref="J151">IFERROR(INDEX('Retirement Calculator'!J:J,MATCH('Isaac 401k'!N151,'Retirement Calculator'!A:A,0),0),0)</f>
        <v>6404.7404596389215</v>
      </c>
      <c r="K151" s="455">
        <f t="shared" ca="1" si="2"/>
        <v>9339.1636600457332</v>
      </c>
      <c r="L151" s="455">
        <f t="shared" ca="1" si="3"/>
        <v>2250738.4420710215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2250738.4420710215</v>
      </c>
      <c r="J152" s="455">
        <f t="array" ref="J152">IFERROR(INDEX('Retirement Calculator'!J:J,MATCH('Isaac 401k'!N152,'Retirement Calculator'!A:A,0),0),0)</f>
        <v>6404.7404596389215</v>
      </c>
      <c r="K152" s="455">
        <f t="shared" ca="1" si="2"/>
        <v>9351.3904233807607</v>
      </c>
      <c r="L152" s="455">
        <f t="shared" ca="1" si="3"/>
        <v>2253685.0920347632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2253685.0920347632</v>
      </c>
      <c r="J153" s="455">
        <f t="array" ref="J153">IFERROR(INDEX('Retirement Calculator'!J:J,MATCH('Isaac 401k'!N153,'Retirement Calculator'!A:A,0),0),0)</f>
        <v>6404.7404596389215</v>
      </c>
      <c r="K153" s="455">
        <f t="shared" ca="1" si="2"/>
        <v>9363.6681315630176</v>
      </c>
      <c r="L153" s="455">
        <f t="shared" ca="1" si="3"/>
        <v>2256644.019706687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2256644.019706687</v>
      </c>
      <c r="J154" s="455">
        <f t="array" ref="J154">IFERROR(INDEX('Retirement Calculator'!J:J,MATCH('Isaac 401k'!N154,'Retirement Calculator'!A:A,0),0),0)</f>
        <v>6404.7404596389215</v>
      </c>
      <c r="K154" s="455">
        <f t="shared" ca="1" si="2"/>
        <v>9375.9969968626992</v>
      </c>
      <c r="L154" s="455">
        <f t="shared" ca="1" si="3"/>
        <v>2259615.2762439107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2259615.2762439107</v>
      </c>
      <c r="J155" s="455">
        <f t="array" ref="J155">IFERROR(INDEX('Retirement Calculator'!J:J,MATCH('Isaac 401k'!N155,'Retirement Calculator'!A:A,0),0),0)</f>
        <v>6404.7404596389215</v>
      </c>
      <c r="K155" s="455">
        <f t="shared" ca="1" si="2"/>
        <v>9388.3772324344645</v>
      </c>
      <c r="L155" s="455">
        <f t="shared" ca="1" si="3"/>
        <v>2262598.9130167062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2262598.9130167062</v>
      </c>
      <c r="J156" s="455">
        <f t="array" ref="J156">IFERROR(INDEX('Retirement Calculator'!J:J,MATCH('Isaac 401k'!N156,'Retirement Calculator'!A:A,0),0),0)</f>
        <v>6404.7404596389215</v>
      </c>
      <c r="K156" s="455">
        <f t="shared" ca="1" si="2"/>
        <v>9400.8090523211122</v>
      </c>
      <c r="L156" s="455">
        <f t="shared" ca="1" si="3"/>
        <v>2265594.9816093883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2265594.9816093883</v>
      </c>
      <c r="J157" s="455">
        <f t="array" ref="J157">IFERROR(INDEX('Retirement Calculator'!J:J,MATCH('Isaac 401k'!N157,'Retirement Calculator'!A:A,0),0),0)</f>
        <v>6404.7404596389215</v>
      </c>
      <c r="K157" s="455">
        <f t="shared" ca="1" si="2"/>
        <v>9413.2926714572877</v>
      </c>
      <c r="L157" s="455">
        <f t="shared" ca="1" si="3"/>
        <v>2268603.5338212065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2268603.5338212065</v>
      </c>
      <c r="J158" s="455">
        <f t="array" ref="J158">IFERROR(INDEX('Retirement Calculator'!J:J,MATCH('Isaac 401k'!N158,'Retirement Calculator'!A:A,0),0),0)</f>
        <v>6404.7404596389215</v>
      </c>
      <c r="K158" s="455">
        <f t="shared" ca="1" si="2"/>
        <v>9425.828305673198</v>
      </c>
      <c r="L158" s="455">
        <f t="shared" ca="1" si="3"/>
        <v>2271624.6216672407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2271624.6216672407</v>
      </c>
      <c r="J159" s="455">
        <f t="array" ref="J159">IFERROR(INDEX('Retirement Calculator'!J:J,MATCH('Isaac 401k'!N159,'Retirement Calculator'!A:A,0),0),0)</f>
        <v>6404.7404596389215</v>
      </c>
      <c r="K159" s="455">
        <f t="shared" ca="1" si="2"/>
        <v>9438.4161716983399</v>
      </c>
      <c r="L159" s="455">
        <f t="shared" ca="1" si="3"/>
        <v>2274658.2973793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2274658.2973793</v>
      </c>
      <c r="J160" s="455">
        <f t="array" ref="J160">IFERROR(INDEX('Retirement Calculator'!J:J,MATCH('Isaac 401k'!N160,'Retirement Calculator'!A:A,0),0),0)</f>
        <v>6404.7404596389215</v>
      </c>
      <c r="K160" s="455">
        <f t="shared" ca="1" si="2"/>
        <v>9451.0564871652532</v>
      </c>
      <c r="L160" s="455">
        <f t="shared" ca="1" si="3"/>
        <v>2277704.6134068263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2277704.6134068263</v>
      </c>
      <c r="J161" s="455">
        <f t="array" ref="J161">IFERROR(INDEX('Retirement Calculator'!J:J,MATCH('Isaac 401k'!N161,'Retirement Calculator'!A:A,0),0),0)</f>
        <v>6404.7404596389215</v>
      </c>
      <c r="K161" s="455">
        <f t="shared" ca="1" si="2"/>
        <v>9463.7494706132802</v>
      </c>
      <c r="L161" s="455">
        <f t="shared" ca="1" si="3"/>
        <v>2280763.6224178006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2280763.6224178006</v>
      </c>
      <c r="J162" s="455">
        <f t="array" ref="J162">IFERROR(INDEX('Retirement Calculator'!J:J,MATCH('Isaac 401k'!N162,'Retirement Calculator'!A:A,0),0),0)</f>
        <v>6404.7404596389215</v>
      </c>
      <c r="K162" s="455">
        <f t="shared" ca="1" si="2"/>
        <v>9476.4953414923402</v>
      </c>
      <c r="L162" s="455">
        <f t="shared" ca="1" si="3"/>
        <v>2283835.3772996538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2283835.3772996538</v>
      </c>
      <c r="J163" s="455">
        <f t="array" ref="J163">IFERROR(INDEX('Retirement Calculator'!J:J,MATCH('Isaac 401k'!N163,'Retirement Calculator'!A:A,0),0),0)</f>
        <v>6404.7404596389215</v>
      </c>
      <c r="K163" s="455">
        <f t="shared" ca="1" si="2"/>
        <v>9489.2943201667276</v>
      </c>
      <c r="L163" s="455">
        <f t="shared" ca="1" si="3"/>
        <v>2286919.9311601813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2286919.9311601813</v>
      </c>
      <c r="J164" s="455">
        <f t="array" ref="J164">IFERROR(INDEX('Retirement Calculator'!J:J,MATCH('Isaac 401k'!N164,'Retirement Calculator'!A:A,0),0),0)</f>
        <v>6404.7404596389215</v>
      </c>
      <c r="K164" s="455">
        <f t="shared" ca="1" si="2"/>
        <v>9502.1466279189262</v>
      </c>
      <c r="L164" s="455">
        <f t="shared" ca="1" si="3"/>
        <v>2290017.337328461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2290017.337328461</v>
      </c>
      <c r="J165" s="455">
        <f t="array" ref="J165">IFERROR(INDEX('Retirement Calculator'!J:J,MATCH('Isaac 401k'!N165,'Retirement Calculator'!A:A,0),0),0)</f>
        <v>6404.7404596389215</v>
      </c>
      <c r="K165" s="455">
        <f t="shared" ca="1" si="2"/>
        <v>9515.0524869534238</v>
      </c>
      <c r="L165" s="455">
        <f t="shared" ca="1" si="3"/>
        <v>2293127.6493557752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2293127.6493557752</v>
      </c>
      <c r="J166" s="455">
        <f t="array" ref="J166">IFERROR(INDEX('Retirement Calculator'!J:J,MATCH('Isaac 401k'!N166,'Retirement Calculator'!A:A,0),0),0)</f>
        <v>6404.7404596389215</v>
      </c>
      <c r="K166" s="455">
        <f t="shared" ca="1" si="2"/>
        <v>9528.0121204005663</v>
      </c>
      <c r="L166" s="455">
        <f t="shared" ca="1" si="3"/>
        <v>2296250.9210165367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2296250.9210165367</v>
      </c>
      <c r="J167" s="455">
        <f t="array" ref="J167">IFERROR(INDEX('Retirement Calculator'!J:J,MATCH('Isaac 401k'!N167,'Retirement Calculator'!A:A,0),0),0)</f>
        <v>6404.7404596389215</v>
      </c>
      <c r="K167" s="455">
        <f t="shared" ca="1" si="2"/>
        <v>9541.0257523204054</v>
      </c>
      <c r="L167" s="455">
        <f t="shared" ca="1" si="3"/>
        <v>2299387.206309218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2299387.206309218</v>
      </c>
      <c r="J168" s="455">
        <f t="array" ref="J168">IFERROR(INDEX('Retirement Calculator'!J:J,MATCH('Isaac 401k'!N168,'Retirement Calculator'!A:A,0),0),0)</f>
        <v>6404.7404596389215</v>
      </c>
      <c r="K168" s="455">
        <f t="shared" ca="1" si="2"/>
        <v>9554.093607706578</v>
      </c>
      <c r="L168" s="455">
        <f t="shared" ca="1" si="3"/>
        <v>2302536.5594572853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2302536.5594572853</v>
      </c>
      <c r="J169" s="455">
        <f t="array" ref="J169">IFERROR(INDEX('Retirement Calculator'!J:J,MATCH('Isaac 401k'!N169,'Retirement Calculator'!A:A,0),0),0)</f>
        <v>6404.7404596389215</v>
      </c>
      <c r="K169" s="455">
        <f t="shared" ca="1" si="2"/>
        <v>9567.2159124901918</v>
      </c>
      <c r="L169" s="455">
        <f t="shared" ca="1" si="3"/>
        <v>2305699.0349101364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2305699.0349101364</v>
      </c>
      <c r="J170" s="455">
        <f t="array" ref="J170">IFERROR(INDEX('Retirement Calculator'!J:J,MATCH('Isaac 401k'!N170,'Retirement Calculator'!A:A,0),0),0)</f>
        <v>6404.7404596389215</v>
      </c>
      <c r="K170" s="455">
        <f t="shared" ca="1" si="2"/>
        <v>9580.392893543738</v>
      </c>
      <c r="L170" s="455">
        <f t="shared" ca="1" si="3"/>
        <v>2308874.6873440412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2308874.6873440412</v>
      </c>
      <c r="J171" s="455">
        <f t="array" ref="J171">IFERROR(INDEX('Retirement Calculator'!J:J,MATCH('Isaac 401k'!N171,'Retirement Calculator'!A:A,0),0),0)</f>
        <v>6404.7404596389215</v>
      </c>
      <c r="K171" s="455">
        <f t="shared" ca="1" si="2"/>
        <v>9593.624778685009</v>
      </c>
      <c r="L171" s="455">
        <f t="shared" ca="1" si="3"/>
        <v>2312063.5716630872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2312063.5716630872</v>
      </c>
      <c r="J172" s="455">
        <f t="array" ref="J172">IFERROR(INDEX('Retirement Calculator'!J:J,MATCH('Isaac 401k'!N172,'Retirement Calculator'!A:A,0),0),0)</f>
        <v>6404.7404596389215</v>
      </c>
      <c r="K172" s="455">
        <f t="shared" ca="1" si="2"/>
        <v>9606.9117966810336</v>
      </c>
      <c r="L172" s="455">
        <f t="shared" ca="1" si="3"/>
        <v>2315265.7430001292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2315265.7430001292</v>
      </c>
      <c r="J173" s="455">
        <f t="array" ref="J173">IFERROR(INDEX('Retirement Calculator'!J:J,MATCH('Isaac 401k'!N173,'Retirement Calculator'!A:A,0),0),0)</f>
        <v>6404.7404596389215</v>
      </c>
      <c r="K173" s="455">
        <f t="shared" ca="1" si="2"/>
        <v>9620.2541772520417</v>
      </c>
      <c r="L173" s="455">
        <f t="shared" ca="1" si="3"/>
        <v>2318481.256717742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2318481.256717742</v>
      </c>
      <c r="J174" s="455">
        <f t="array" ref="J174">IFERROR(INDEX('Retirement Calculator'!J:J,MATCH('Isaac 401k'!N174,'Retirement Calculator'!A:A,0),0),0)</f>
        <v>6404.7404596389215</v>
      </c>
      <c r="K174" s="455">
        <f t="shared" ca="1" si="2"/>
        <v>9633.6521510754283</v>
      </c>
      <c r="L174" s="455">
        <f t="shared" ca="1" si="3"/>
        <v>2321710.1684091785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2321710.1684091785</v>
      </c>
      <c r="J175" s="455">
        <f t="array" ref="J175">IFERROR(INDEX('Retirement Calculator'!J:J,MATCH('Isaac 401k'!N175,'Retirement Calculator'!A:A,0),0),0)</f>
        <v>6404.7404596389215</v>
      </c>
      <c r="K175" s="455">
        <f t="shared" ca="1" si="2"/>
        <v>9647.1059497897477</v>
      </c>
      <c r="L175" s="455">
        <f t="shared" ca="1" si="3"/>
        <v>2324952.5338993291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2324952.5338993291</v>
      </c>
      <c r="J176" s="455">
        <f t="array" ref="J176">IFERROR(INDEX('Retirement Calculator'!J:J,MATCH('Isaac 401k'!N176,'Retirement Calculator'!A:A,0),0),0)</f>
        <v>6404.7404596389215</v>
      </c>
      <c r="K176" s="455">
        <f t="shared" ca="1" si="2"/>
        <v>9660.6158059987083</v>
      </c>
      <c r="L176" s="455">
        <f t="shared" ca="1" si="3"/>
        <v>2328208.4092456889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2328208.4092456889</v>
      </c>
      <c r="J177" s="455">
        <f t="array" ref="J177">IFERROR(INDEX('Retirement Calculator'!J:J,MATCH('Isaac 401k'!N177,'Retirement Calculator'!A:A,0),0),0)</f>
        <v>6404.7404596389215</v>
      </c>
      <c r="K177" s="455">
        <f t="shared" ca="1" si="2"/>
        <v>9674.181953275207</v>
      </c>
      <c r="L177" s="455">
        <f t="shared" ca="1" si="3"/>
        <v>2331477.8507393249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2331477.8507393249</v>
      </c>
      <c r="J178" s="455">
        <f t="array" ref="J178">IFERROR(INDEX('Retirement Calculator'!J:J,MATCH('Isaac 401k'!N178,'Retirement Calculator'!A:A,0),0),0)</f>
        <v>6404.7404596389215</v>
      </c>
      <c r="K178" s="455">
        <f t="shared" ca="1" si="2"/>
        <v>9687.8046261653581</v>
      </c>
      <c r="L178" s="455">
        <f t="shared" ca="1" si="3"/>
        <v>2334760.9149058512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2334760.9149058512</v>
      </c>
      <c r="J179" s="455">
        <f t="array" ref="J179">IFERROR(INDEX('Retirement Calculator'!J:J,MATCH('Isaac 401k'!N179,'Retirement Calculator'!A:A,0),0),0)</f>
        <v>6404.7404596389215</v>
      </c>
      <c r="K179" s="455">
        <f t="shared" ca="1" si="2"/>
        <v>9701.4840601925498</v>
      </c>
      <c r="L179" s="455">
        <f t="shared" ca="1" si="3"/>
        <v>2338057.6585064046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2338057.6585064046</v>
      </c>
      <c r="J180" s="455">
        <f t="array" ref="J180">IFERROR(INDEX('Retirement Calculator'!J:J,MATCH('Isaac 401k'!N180,'Retirement Calculator'!A:A,0),0),0)</f>
        <v>6404.7404596389215</v>
      </c>
      <c r="K180" s="455">
        <f t="shared" ca="1" si="2"/>
        <v>9715.2204918615225</v>
      </c>
      <c r="L180" s="455">
        <f t="shared" ca="1" si="3"/>
        <v>2341368.138538627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2341368.138538627</v>
      </c>
      <c r="J181" s="455">
        <f t="array" ref="J181">IFERROR(INDEX('Retirement Calculator'!J:J,MATCH('Isaac 401k'!N181,'Retirement Calculator'!A:A,0),0),0)</f>
        <v>6404.7404596389215</v>
      </c>
      <c r="K181" s="455">
        <f t="shared" ca="1" si="2"/>
        <v>9729.0141586624486</v>
      </c>
      <c r="L181" s="455">
        <f t="shared" ca="1" si="3"/>
        <v>2344692.4122376502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2344692.4122376502</v>
      </c>
      <c r="J182" s="455">
        <f t="array" ref="J182">IFERROR(INDEX('Retirement Calculator'!J:J,MATCH('Isaac 401k'!N182,'Retirement Calculator'!A:A,0),0),0)</f>
        <v>6404.7404596389215</v>
      </c>
      <c r="K182" s="455">
        <f t="shared" ca="1" si="2"/>
        <v>9742.865299075047</v>
      </c>
      <c r="L182" s="455">
        <f t="shared" ca="1" si="3"/>
        <v>2348030.537077086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2348030.537077086</v>
      </c>
      <c r="J183" s="455">
        <f t="array" ref="J183">IFERROR(INDEX('Retirement Calculator'!J:J,MATCH('Isaac 401k'!N183,'Retirement Calculator'!A:A,0),0),0)</f>
        <v>6404.7404596389215</v>
      </c>
      <c r="K183" s="455">
        <f t="shared" ca="1" si="2"/>
        <v>9756.774152572696</v>
      </c>
      <c r="L183" s="455">
        <f t="shared" ca="1" si="3"/>
        <v>2351382.5707700197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2351382.5707700197</v>
      </c>
      <c r="J184" s="455">
        <f t="array" ref="J184">IFERROR(INDEX('Retirement Calculator'!J:J,MATCH('Isaac 401k'!N184,'Retirement Calculator'!A:A,0),0),0)</f>
        <v>6404.7404596389215</v>
      </c>
      <c r="K184" s="455">
        <f t="shared" ca="1" si="2"/>
        <v>9770.7409596265861</v>
      </c>
      <c r="L184" s="455">
        <f t="shared" ca="1" si="3"/>
        <v>2354748.5712700072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2354748.5712700072</v>
      </c>
      <c r="J185" s="455">
        <f t="array" ref="J185">IFERROR(INDEX('Retirement Calculator'!J:J,MATCH('Isaac 401k'!N185,'Retirement Calculator'!A:A,0),0),0)</f>
        <v>6404.7404596389215</v>
      </c>
      <c r="K185" s="455">
        <f t="shared" ca="1" si="2"/>
        <v>9784.765961709867</v>
      </c>
      <c r="L185" s="455">
        <f t="shared" ca="1" si="3"/>
        <v>2358128.596772078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2358128.596772078</v>
      </c>
      <c r="J186" s="455">
        <f t="array" ref="J186">IFERROR(INDEX('Retirement Calculator'!J:J,MATCH('Isaac 401k'!N186,'Retirement Calculator'!A:A,0),0),0)</f>
        <v>6404.7404596389215</v>
      </c>
      <c r="K186" s="455">
        <f t="shared" ca="1" si="2"/>
        <v>9798.849401301828</v>
      </c>
      <c r="L186" s="455">
        <f t="shared" ca="1" si="3"/>
        <v>2361522.7057137405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2361522.7057137405</v>
      </c>
      <c r="J187" s="455">
        <f t="array" ref="J187">IFERROR(INDEX('Retirement Calculator'!J:J,MATCH('Isaac 401k'!N187,'Retirement Calculator'!A:A,0),0),0)</f>
        <v>6404.7404596389215</v>
      </c>
      <c r="K187" s="455">
        <f t="shared" ca="1" si="2"/>
        <v>9812.9915218920887</v>
      </c>
      <c r="L187" s="455">
        <f t="shared" ca="1" si="3"/>
        <v>2364930.9567759936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2364930.9567759936</v>
      </c>
      <c r="J188" s="455">
        <f t="array" ref="J188">IFERROR(INDEX('Retirement Calculator'!J:J,MATCH('Isaac 401k'!N188,'Retirement Calculator'!A:A,0),0),0)</f>
        <v>6404.7404596389215</v>
      </c>
      <c r="K188" s="455">
        <f t="shared" ca="1" si="2"/>
        <v>9827.19256798481</v>
      </c>
      <c r="L188" s="455">
        <f t="shared" ca="1" si="3"/>
        <v>2368353.4088843395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2368353.4088843395</v>
      </c>
      <c r="J189" s="455">
        <f t="array" ref="J189">IFERROR(INDEX('Retirement Calculator'!J:J,MATCH('Isaac 401k'!N189,'Retirement Calculator'!A:A,0),0),0)</f>
        <v>6404.7404596389215</v>
      </c>
      <c r="K189" s="455">
        <f t="shared" ca="1" si="2"/>
        <v>9841.4527851029179</v>
      </c>
      <c r="L189" s="455">
        <f t="shared" ca="1" si="3"/>
        <v>2371790.1212098035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2371790.1212098035</v>
      </c>
      <c r="J190" s="455">
        <f t="array" ref="J190">IFERROR(INDEX('Retirement Calculator'!J:J,MATCH('Isaac 401k'!N190,'Retirement Calculator'!A:A,0),0),0)</f>
        <v>6404.7404596389215</v>
      </c>
      <c r="K190" s="455">
        <f t="shared" ca="1" si="2"/>
        <v>9855.7724197923508</v>
      </c>
      <c r="L190" s="455">
        <f t="shared" ca="1" si="3"/>
        <v>2375241.1531699565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2375241.1531699565</v>
      </c>
      <c r="J191" s="455">
        <f t="array" ref="J191">IFERROR(INDEX('Retirement Calculator'!J:J,MATCH('Isaac 401k'!N191,'Retirement Calculator'!A:A,0),0),0)</f>
        <v>6404.7404596389215</v>
      </c>
      <c r="K191" s="455">
        <f t="shared" ca="1" si="2"/>
        <v>9870.151719626323</v>
      </c>
      <c r="L191" s="455">
        <f t="shared" ca="1" si="3"/>
        <v>2378706.5644299439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2378706.5644299439</v>
      </c>
      <c r="J192" s="455">
        <f t="array" ref="J192">IFERROR(INDEX('Retirement Calculator'!J:J,MATCH('Isaac 401k'!N192,'Retirement Calculator'!A:A,0),0),0)</f>
        <v>6404.7404596389215</v>
      </c>
      <c r="K192" s="455">
        <f t="shared" ca="1" si="2"/>
        <v>9884.5909332096035</v>
      </c>
      <c r="L192" s="455">
        <f t="shared" ca="1" si="3"/>
        <v>2382186.4149035146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2382186.4149035146</v>
      </c>
      <c r="J193" s="455">
        <f t="array" ref="J193">IFERROR(INDEX('Retirement Calculator'!J:J,MATCH('Isaac 401k'!N193,'Retirement Calculator'!A:A,0),0),0)</f>
        <v>6404.7404596389215</v>
      </c>
      <c r="K193" s="455">
        <f t="shared" ca="1" si="2"/>
        <v>9899.0903101828135</v>
      </c>
      <c r="L193" s="455">
        <f t="shared" ca="1" si="3"/>
        <v>2385680.7647540583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2385680.7647540583</v>
      </c>
      <c r="J194" s="455">
        <f t="array" ref="J194">IFERROR(INDEX('Retirement Calculator'!J:J,MATCH('Isaac 401k'!N194,'Retirement Calculator'!A:A,0),0),0)</f>
        <v>6404.7404596389215</v>
      </c>
      <c r="K194" s="455">
        <f t="shared" ca="1" si="2"/>
        <v>9913.6501012267472</v>
      </c>
      <c r="L194" s="455">
        <f t="shared" ca="1" si="3"/>
        <v>2389189.674395646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2389189.674395646</v>
      </c>
      <c r="J195" s="455">
        <f t="array" ref="J195">IFERROR(INDEX('Retirement Calculator'!J:J,MATCH('Isaac 401k'!N195,'Retirement Calculator'!A:A,0),0),0)</f>
        <v>6404.7404596389215</v>
      </c>
      <c r="K195" s="455">
        <f t="shared" ca="1" si="2"/>
        <v>9928.2705580666952</v>
      </c>
      <c r="L195" s="455">
        <f t="shared" ca="1" si="3"/>
        <v>2392713.2044940735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2392713.2044940735</v>
      </c>
      <c r="J196" s="455">
        <f t="array" ref="J196">IFERROR(INDEX('Retirement Calculator'!J:J,MATCH('Isaac 401k'!N196,'Retirement Calculator'!A:A,0),0),0)</f>
        <v>6404.7404596389215</v>
      </c>
      <c r="K196" s="455">
        <f t="shared" ca="1" si="2"/>
        <v>9942.9519334768102</v>
      </c>
      <c r="L196" s="455">
        <f t="shared" ca="1" si="3"/>
        <v>2396251.415967911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2396251.415967911</v>
      </c>
      <c r="J197" s="455">
        <f t="array" ref="J197">IFERROR(INDEX('Retirement Calculator'!J:J,MATCH('Isaac 401k'!N197,'Retirement Calculator'!A:A,0),0),0)</f>
        <v>6404.7404596389215</v>
      </c>
      <c r="K197" s="455">
        <f t="shared" ca="1" si="2"/>
        <v>9957.6944812844667</v>
      </c>
      <c r="L197" s="455">
        <f t="shared" ca="1" si="3"/>
        <v>2399804.3699895563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2399804.3699895563</v>
      </c>
      <c r="J198" s="455">
        <f t="array" ref="J198">IFERROR(INDEX('Retirement Calculator'!J:J,MATCH('Isaac 401k'!N198,'Retirement Calculator'!A:A,0),0),0)</f>
        <v>6404.7404596389215</v>
      </c>
      <c r="K198" s="455">
        <f t="shared" ca="1" si="2"/>
        <v>9972.4984563746548</v>
      </c>
      <c r="L198" s="455">
        <f t="shared" ca="1" si="3"/>
        <v>2403372.1279862919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2403372.1279862919</v>
      </c>
      <c r="J199" s="455">
        <f t="array" ref="J199">IFERROR(INDEX('Retirement Calculator'!J:J,MATCH('Isaac 401k'!N199,'Retirement Calculator'!A:A,0),0),0)</f>
        <v>6404.7404596389215</v>
      </c>
      <c r="K199" s="455">
        <f t="shared" ca="1" si="2"/>
        <v>9987.3641146943864</v>
      </c>
      <c r="L199" s="455">
        <f t="shared" ca="1" si="3"/>
        <v>2406954.7516413471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2406954.7516413471</v>
      </c>
      <c r="J200" s="455">
        <f t="array" ref="J200">IFERROR(INDEX('Retirement Calculator'!J:J,MATCH('Isaac 401k'!N200,'Retirement Calculator'!A:A,0),0),0)</f>
        <v>6404.7404596389215</v>
      </c>
      <c r="K200" s="455">
        <f t="shared" ca="1" si="2"/>
        <v>10002.291713257116</v>
      </c>
      <c r="L200" s="455">
        <f t="shared" ca="1" si="3"/>
        <v>2410552.3028949653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2410552.3028949653</v>
      </c>
      <c r="J201" s="455">
        <f t="array" ref="J201">IFERROR(INDEX('Retirement Calculator'!J:J,MATCH('Isaac 401k'!N201,'Retirement Calculator'!A:A,0),0),0)</f>
        <v>6404.7404596389215</v>
      </c>
      <c r="K201" s="455">
        <f t="shared" ca="1" si="2"/>
        <v>10017.281510147192</v>
      </c>
      <c r="L201" s="455">
        <f t="shared" ca="1" si="3"/>
        <v>2414164.8439454734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2414164.8439454734</v>
      </c>
      <c r="J202" s="455">
        <f t="array" ref="J202">IFERROR(INDEX('Retirement Calculator'!J:J,MATCH('Isaac 401k'!N202,'Retirement Calculator'!A:A,0),0),0)</f>
        <v>6404.7404596389215</v>
      </c>
      <c r="K202" s="455">
        <f t="shared" ca="1" si="2"/>
        <v>10032.33376452431</v>
      </c>
      <c r="L202" s="455">
        <f t="shared" ca="1" si="3"/>
        <v>2417792.4372503585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2417792.4372503585</v>
      </c>
      <c r="J203" s="455">
        <f t="array" ref="J203">IFERROR(INDEX('Retirement Calculator'!J:J,MATCH('Isaac 401k'!N203,'Retirement Calculator'!A:A,0),0),0)</f>
        <v>6404.7404596389215</v>
      </c>
      <c r="K203" s="455">
        <f t="shared" ca="1" si="2"/>
        <v>10047.448736627997</v>
      </c>
      <c r="L203" s="455">
        <f t="shared" ca="1" si="3"/>
        <v>2421435.1455273475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2421435.1455273475</v>
      </c>
      <c r="J204" s="455">
        <f t="array" ref="J204">IFERROR(INDEX('Retirement Calculator'!J:J,MATCH('Isaac 401k'!N204,'Retirement Calculator'!A:A,0),0),0)</f>
        <v>6404.7404596389215</v>
      </c>
      <c r="K204" s="455">
        <f t="shared" ca="1" si="2"/>
        <v>10062.626687782118</v>
      </c>
      <c r="L204" s="455">
        <f t="shared" ca="1" si="3"/>
        <v>2425093.0317554902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2425093.0317554902</v>
      </c>
      <c r="J205" s="455">
        <f t="array" ref="J205">IFERROR(INDEX('Retirement Calculator'!J:J,MATCH('Isaac 401k'!N205,'Retirement Calculator'!A:A,0),0),0)</f>
        <v>6404.7404596389215</v>
      </c>
      <c r="K205" s="455">
        <f t="shared" ca="1" si="2"/>
        <v>10077.867880399379</v>
      </c>
      <c r="L205" s="455">
        <f t="shared" ca="1" si="3"/>
        <v>2428766.1591762505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2428766.1591762505</v>
      </c>
      <c r="J206" s="455">
        <f t="array" ref="J206">IFERROR(INDEX('Retirement Calculator'!J:J,MATCH('Isaac 401k'!N206,'Retirement Calculator'!A:A,0),0),0)</f>
        <v>6404.7404596389215</v>
      </c>
      <c r="K206" s="455">
        <f t="shared" ca="1" si="2"/>
        <v>10093.172577985881</v>
      </c>
      <c r="L206" s="455">
        <f t="shared" ca="1" si="3"/>
        <v>2432454.5912945974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2432454.5912945974</v>
      </c>
      <c r="J207" s="455">
        <f t="array" ref="J207">IFERROR(INDEX('Retirement Calculator'!J:J,MATCH('Isaac 401k'!N207,'Retirement Calculator'!A:A,0),0),0)</f>
        <v>6404.7404596389215</v>
      </c>
      <c r="K207" s="455">
        <f t="shared" ca="1" si="2"/>
        <v>10108.541045145659</v>
      </c>
      <c r="L207" s="455">
        <f t="shared" ca="1" si="3"/>
        <v>2436158.3918801039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2436158.3918801039</v>
      </c>
      <c r="J208" s="455">
        <f t="array" ref="J208">IFERROR(INDEX('Retirement Calculator'!J:J,MATCH('Isaac 401k'!N208,'Retirement Calculator'!A:A,0),0),0)</f>
        <v>6404.7404596389215</v>
      </c>
      <c r="K208" s="455">
        <f t="shared" ca="1" si="2"/>
        <v>10123.97354758527</v>
      </c>
      <c r="L208" s="455">
        <f t="shared" ca="1" si="3"/>
        <v>2439877.62496805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2439877.62496805</v>
      </c>
      <c r="J209" s="455">
        <f t="array" ref="J209">IFERROR(INDEX('Retirement Calculator'!J:J,MATCH('Isaac 401k'!N209,'Retirement Calculator'!A:A,0),0),0)</f>
        <v>6404.7404596389215</v>
      </c>
      <c r="K209" s="455">
        <f t="shared" ca="1" si="2"/>
        <v>10139.470352118378</v>
      </c>
      <c r="L209" s="455">
        <f t="shared" ca="1" si="3"/>
        <v>2443612.3548605293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2443612.3548605293</v>
      </c>
      <c r="J210" s="455">
        <f t="array" ref="J210">IFERROR(INDEX('Retirement Calculator'!J:J,MATCH('Isaac 401k'!N210,'Retirement Calculator'!A:A,0),0),0)</f>
        <v>6404.7404596389215</v>
      </c>
      <c r="K210" s="455">
        <f t="shared" ca="1" si="2"/>
        <v>10155.031726670375</v>
      </c>
      <c r="L210" s="455">
        <f t="shared" ca="1" si="3"/>
        <v>2447362.6461275606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2447362.6461275606</v>
      </c>
      <c r="J211" s="455">
        <f t="array" ref="J211">IFERROR(INDEX('Retirement Calculator'!J:J,MATCH('Isaac 401k'!N211,'Retirement Calculator'!A:A,0),0),0)</f>
        <v>6404.7404596389215</v>
      </c>
      <c r="K211" s="455">
        <f t="shared" ca="1" si="2"/>
        <v>10170.657940283007</v>
      </c>
      <c r="L211" s="455">
        <f t="shared" ca="1" si="3"/>
        <v>2451128.5636082045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2451128.5636082045</v>
      </c>
      <c r="J212" s="455">
        <f t="array" ref="J212">IFERROR(INDEX('Retirement Calculator'!J:J,MATCH('Isaac 401k'!N212,'Retirement Calculator'!A:A,0),0),0)</f>
        <v>6404.7404596389215</v>
      </c>
      <c r="K212" s="455">
        <f t="shared" ca="1" si="2"/>
        <v>10186.349263119022</v>
      </c>
      <c r="L212" s="455">
        <f t="shared" ca="1" si="3"/>
        <v>2454910.1724116844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2454910.1724116844</v>
      </c>
      <c r="J213" s="455">
        <f t="array" ref="J213">IFERROR(INDEX('Retirement Calculator'!J:J,MATCH('Isaac 401k'!N213,'Retirement Calculator'!A:A,0),0),0)</f>
        <v>6404.7404596389215</v>
      </c>
      <c r="K213" s="455">
        <f t="shared" ca="1" si="2"/>
        <v>10202.105966466856</v>
      </c>
      <c r="L213" s="455">
        <f t="shared" ca="1" si="3"/>
        <v>2458707.5379185122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2458707.5379185122</v>
      </c>
      <c r="J214" s="455">
        <f t="array" ref="J214">IFERROR(INDEX('Retirement Calculator'!J:J,MATCH('Isaac 401k'!N214,'Retirement Calculator'!A:A,0),0),0)</f>
        <v>6404.7404596389215</v>
      </c>
      <c r="K214" s="455">
        <f t="shared" ca="1" si="2"/>
        <v>10217.928322745305</v>
      </c>
      <c r="L214" s="455">
        <f t="shared" ca="1" si="3"/>
        <v>2462520.7257816186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2462520.7257816186</v>
      </c>
      <c r="J215" s="455">
        <f t="array" ref="J215">IFERROR(INDEX('Retirement Calculator'!J:J,MATCH('Isaac 401k'!N215,'Retirement Calculator'!A:A,0),0),0)</f>
        <v>6404.7404596389215</v>
      </c>
      <c r="K215" s="455">
        <f t="shared" ca="1" si="2"/>
        <v>10233.816605508247</v>
      </c>
      <c r="L215" s="455">
        <f t="shared" ca="1" si="3"/>
        <v>2466349.8019274878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2466349.8019274878</v>
      </c>
      <c r="J216" s="455">
        <f t="array" ref="J216">IFERROR(INDEX('Retirement Calculator'!J:J,MATCH('Isaac 401k'!N216,'Retirement Calculator'!A:A,0),0),0)</f>
        <v>6404.7404596389215</v>
      </c>
      <c r="K216" s="455">
        <f t="shared" ca="1" si="2"/>
        <v>10249.77108944937</v>
      </c>
      <c r="L216" s="455">
        <f t="shared" ca="1" si="3"/>
        <v>2470194.8325572982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2470194.8325572982</v>
      </c>
      <c r="J217" s="455">
        <f t="array" ref="J217">IFERROR(INDEX('Retirement Calculator'!J:J,MATCH('Isaac 401k'!N217,'Retirement Calculator'!A:A,0),0),0)</f>
        <v>6404.7404596389215</v>
      </c>
      <c r="K217" s="455">
        <f t="shared" ca="1" si="2"/>
        <v>10265.792050406913</v>
      </c>
      <c r="L217" s="455">
        <f t="shared" ca="1" si="3"/>
        <v>2474055.8841480659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2474055.8841480659</v>
      </c>
      <c r="J218" s="455">
        <f t="array" ref="J218">IFERROR(INDEX('Retirement Calculator'!J:J,MATCH('Isaac 401k'!N218,'Retirement Calculator'!A:A,0),0),0)</f>
        <v>6404.7404596389215</v>
      </c>
      <c r="K218" s="455">
        <f t="shared" ca="1" si="2"/>
        <v>10281.879765368445</v>
      </c>
      <c r="L218" s="455">
        <f t="shared" ca="1" si="3"/>
        <v>2477933.0234537954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2477933.0234537954</v>
      </c>
      <c r="J219" s="455">
        <f t="array" ref="J219">IFERROR(INDEX('Retirement Calculator'!J:J,MATCH('Isaac 401k'!N219,'Retirement Calculator'!A:A,0),0),0)</f>
        <v>6404.7404596389215</v>
      </c>
      <c r="K219" s="455">
        <f t="shared" ca="1" si="2"/>
        <v>10298.034512475651</v>
      </c>
      <c r="L219" s="455">
        <f t="shared" ca="1" si="3"/>
        <v>2481826.3175066318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2481826.3175066318</v>
      </c>
      <c r="J220" s="455">
        <f t="array" ref="J220">IFERROR(INDEX('Retirement Calculator'!J:J,MATCH('Isaac 401k'!N220,'Retirement Calculator'!A:A,0),0),0)</f>
        <v>6404.7404596389215</v>
      </c>
      <c r="K220" s="455">
        <f t="shared" ca="1" si="2"/>
        <v>10314.256571029136</v>
      </c>
      <c r="L220" s="455">
        <f t="shared" ca="1" si="3"/>
        <v>2485735.833618022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2485735.833618022</v>
      </c>
      <c r="J221" s="455">
        <f t="array" ref="J221">IFERROR(INDEX('Retirement Calculator'!J:J,MATCH('Isaac 401k'!N221,'Retirement Calculator'!A:A,0),0),0)</f>
        <v>6404.7404596389215</v>
      </c>
      <c r="K221" s="455">
        <f t="shared" ca="1" si="2"/>
        <v>10330.546221493261</v>
      </c>
      <c r="L221" s="455">
        <f t="shared" ca="1" si="3"/>
        <v>2489661.6393798762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2489661.6393798762</v>
      </c>
      <c r="J222" s="455">
        <f t="array" ref="J222">IFERROR(INDEX('Retirement Calculator'!J:J,MATCH('Isaac 401k'!N222,'Retirement Calculator'!A:A,0),0),0)</f>
        <v>6404.7404596389215</v>
      </c>
      <c r="K222" s="455">
        <f t="shared" ca="1" si="2"/>
        <v>10346.903745500987</v>
      </c>
      <c r="L222" s="455">
        <f t="shared" ca="1" si="3"/>
        <v>2493603.8026657379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2493603.8026657379</v>
      </c>
      <c r="J223" s="455">
        <f t="array" ref="J223">IFERROR(INDEX('Retirement Calculator'!J:J,MATCH('Isaac 401k'!N223,'Retirement Calculator'!A:A,0),0),0)</f>
        <v>6404.7404596389215</v>
      </c>
      <c r="K223" s="455">
        <f t="shared" ca="1" si="2"/>
        <v>10363.329425858745</v>
      </c>
      <c r="L223" s="455">
        <f t="shared" ca="1" si="3"/>
        <v>2497562.3916319576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2497562.3916319576</v>
      </c>
      <c r="J224" s="455">
        <f t="array" ref="J224">IFERROR(INDEX('Retirement Calculator'!J:J,MATCH('Isaac 401k'!N224,'Retirement Calculator'!A:A,0),0),0)</f>
        <v>6404.7404596389215</v>
      </c>
      <c r="K224" s="455">
        <f t="shared" ca="1" si="2"/>
        <v>10379.823546551326</v>
      </c>
      <c r="L224" s="455">
        <f t="shared" ca="1" si="3"/>
        <v>2501537.4747188697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2501537.4747188697</v>
      </c>
      <c r="J225" s="455">
        <f t="array" ref="J225">IFERROR(INDEX('Retirement Calculator'!J:J,MATCH('Isaac 401k'!N225,'Retirement Calculator'!A:A,0),0),0)</f>
        <v>6404.7404596389215</v>
      </c>
      <c r="K225" s="455">
        <f t="shared" ca="1" si="2"/>
        <v>10396.386392746794</v>
      </c>
      <c r="L225" s="455">
        <f t="shared" ca="1" si="3"/>
        <v>2505529.1206519771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2505529.1206519771</v>
      </c>
      <c r="J226" s="455">
        <f t="array" ref="J226">IFERROR(INDEX('Retirement Calculator'!J:J,MATCH('Isaac 401k'!N226,'Retirement Calculator'!A:A,0),0),0)</f>
        <v>6404.7404596389215</v>
      </c>
      <c r="K226" s="455">
        <f t="shared" ca="1" si="2"/>
        <v>10413.018250801408</v>
      </c>
      <c r="L226" s="455">
        <f t="shared" ca="1" si="3"/>
        <v>2509537.3984431396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2509537.3984431396</v>
      </c>
      <c r="J227" s="455">
        <f t="array" ref="J227">IFERROR(INDEX('Retirement Calculator'!J:J,MATCH('Isaac 401k'!N227,'Retirement Calculator'!A:A,0),0),0)</f>
        <v>6404.7404596389215</v>
      </c>
      <c r="K227" s="455">
        <f t="shared" ca="1" si="2"/>
        <v>10429.719408264586</v>
      </c>
      <c r="L227" s="455">
        <f t="shared" ca="1" si="3"/>
        <v>2513562.3773917649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2513562.3773917649</v>
      </c>
      <c r="J228" s="455">
        <f t="array" ref="J228">IFERROR(INDEX('Retirement Calculator'!J:J,MATCH('Isaac 401k'!N228,'Retirement Calculator'!A:A,0),0),0)</f>
        <v>6404.7404596389215</v>
      </c>
      <c r="K228" s="455">
        <f t="shared" ca="1" si="2"/>
        <v>10446.490153883857</v>
      </c>
      <c r="L228" s="455">
        <f t="shared" ca="1" si="3"/>
        <v>2517604.1270860098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2517604.1270860098</v>
      </c>
      <c r="J229" s="455">
        <f t="array" ref="J229">IFERROR(INDEX('Retirement Calculator'!J:J,MATCH('Isaac 401k'!N229,'Retirement Calculator'!A:A,0),0),0)</f>
        <v>6404.7404596389215</v>
      </c>
      <c r="K229" s="455">
        <f t="shared" ca="1" si="2"/>
        <v>10463.330777609877</v>
      </c>
      <c r="L229" s="455">
        <f t="shared" ca="1" si="3"/>
        <v>2521662.7174039804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2521662.7174039804</v>
      </c>
      <c r="J230" s="455">
        <f t="array" ref="J230">IFERROR(INDEX('Retirement Calculator'!J:J,MATCH('Isaac 401k'!N230,'Retirement Calculator'!A:A,0),0),0)</f>
        <v>6404.7404596389215</v>
      </c>
      <c r="K230" s="455">
        <f t="shared" ca="1" si="2"/>
        <v>10480.241570601422</v>
      </c>
      <c r="L230" s="455">
        <f t="shared" ca="1" si="3"/>
        <v>2525738.2185149426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2525738.2185149426</v>
      </c>
      <c r="J231" s="455">
        <f t="array" ref="J231">IFERROR(INDEX('Retirement Calculator'!J:J,MATCH('Isaac 401k'!N231,'Retirement Calculator'!A:A,0),0),0)</f>
        <v>6404.7404596389215</v>
      </c>
      <c r="K231" s="455">
        <f t="shared" ca="1" si="2"/>
        <v>10497.22282523043</v>
      </c>
      <c r="L231" s="455">
        <f t="shared" ca="1" si="3"/>
        <v>2529830.700880534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2529830.700880534</v>
      </c>
      <c r="J232" s="455">
        <f t="array" ref="J232">IFERROR(INDEX('Retirement Calculator'!J:J,MATCH('Isaac 401k'!N232,'Retirement Calculator'!A:A,0),0),0)</f>
        <v>6404.7404596389215</v>
      </c>
      <c r="K232" s="455">
        <f t="shared" ca="1" si="2"/>
        <v>10514.274835087062</v>
      </c>
      <c r="L232" s="455">
        <f t="shared" ca="1" si="3"/>
        <v>2533940.2352559818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2533940.2352559818</v>
      </c>
      <c r="J233" s="455">
        <f t="array" ref="J233">IFERROR(INDEX('Retirement Calculator'!J:J,MATCH('Isaac 401k'!N233,'Retirement Calculator'!A:A,0),0),0)</f>
        <v>6404.7404596389215</v>
      </c>
      <c r="K233" s="455">
        <f t="shared" ca="1" si="2"/>
        <v>10531.397894984761</v>
      </c>
      <c r="L233" s="455">
        <f t="shared" ca="1" si="3"/>
        <v>2538066.8926913273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2538066.8926913273</v>
      </c>
      <c r="J234" s="455">
        <f t="array" ref="J234">IFERROR(INDEX('Retirement Calculator'!J:J,MATCH('Isaac 401k'!N234,'Retirement Calculator'!A:A,0),0),0)</f>
        <v>6404.7404596389215</v>
      </c>
      <c r="K234" s="455">
        <f t="shared" ca="1" si="2"/>
        <v>10548.592300965367</v>
      </c>
      <c r="L234" s="455">
        <f t="shared" ca="1" si="3"/>
        <v>2542210.7445326536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2542210.7445326536</v>
      </c>
      <c r="J235" s="455">
        <f t="array" ref="J235">IFERROR(INDEX('Retirement Calculator'!J:J,MATCH('Isaac 401k'!N235,'Retirement Calculator'!A:A,0),0),0)</f>
        <v>6404.7404596389215</v>
      </c>
      <c r="K235" s="455">
        <f t="shared" ca="1" si="2"/>
        <v>10565.858350304226</v>
      </c>
      <c r="L235" s="455">
        <f t="shared" ca="1" si="3"/>
        <v>2546371.8624233189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2546371.8624233189</v>
      </c>
      <c r="J236" s="455">
        <f t="array" ref="J236">IFERROR(INDEX('Retirement Calculator'!J:J,MATCH('Isaac 401k'!N236,'Retirement Calculator'!A:A,0),0),0)</f>
        <v>6404.7404596389215</v>
      </c>
      <c r="K236" s="455">
        <f t="shared" ca="1" si="2"/>
        <v>10583.196341515333</v>
      </c>
      <c r="L236" s="455">
        <f t="shared" ca="1" si="3"/>
        <v>2550550.3183051953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2550550.3183051953</v>
      </c>
      <c r="J237" s="455">
        <f t="array" ref="J237">IFERROR(INDEX('Retirement Calculator'!J:J,MATCH('Isaac 401k'!N237,'Retirement Calculator'!A:A,0),0),0)</f>
        <v>6404.7404596389215</v>
      </c>
      <c r="K237" s="455">
        <f t="shared" ca="1" si="2"/>
        <v>10600.606574356483</v>
      </c>
      <c r="L237" s="455">
        <f t="shared" ca="1" si="3"/>
        <v>2554746.1844199128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2554746.1844199128</v>
      </c>
      <c r="J238" s="455">
        <f t="array" ref="J238">IFERROR(INDEX('Retirement Calculator'!J:J,MATCH('Isaac 401k'!N238,'Retirement Calculator'!A:A,0),0),0)</f>
        <v>6404.7404596389215</v>
      </c>
      <c r="K238" s="455">
        <f t="shared" ca="1" si="2"/>
        <v>10618.089349834474</v>
      </c>
      <c r="L238" s="455">
        <f t="shared" ca="1" si="3"/>
        <v>2558959.5333101079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2558959.5333101079</v>
      </c>
      <c r="J239" s="455">
        <f t="array" ref="J239">IFERROR(INDEX('Retirement Calculator'!J:J,MATCH('Isaac 401k'!N239,'Retirement Calculator'!A:A,0),0),0)</f>
        <v>6404.7404596389215</v>
      </c>
      <c r="K239" s="455">
        <f t="shared" ca="1" si="2"/>
        <v>10635.644970210287</v>
      </c>
      <c r="L239" s="455">
        <f t="shared" ca="1" si="3"/>
        <v>2563190.437820679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2563190.437820679</v>
      </c>
      <c r="J240" s="455">
        <f t="array" ref="J240">IFERROR(INDEX('Retirement Calculator'!J:J,MATCH('Isaac 401k'!N240,'Retirement Calculator'!A:A,0),0),0)</f>
        <v>6404.7404596389215</v>
      </c>
      <c r="K240" s="455">
        <f t="shared" ca="1" si="2"/>
        <v>10653.273739004333</v>
      </c>
      <c r="L240" s="455">
        <f t="shared" ca="1" si="3"/>
        <v>2567438.9711000444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2567438.9711000444</v>
      </c>
      <c r="J241" s="455">
        <f t="array" ref="J241">IFERROR(INDEX('Retirement Calculator'!J:J,MATCH('Isaac 401k'!N241,'Retirement Calculator'!A:A,0),0),0)</f>
        <v>6404.7404596389215</v>
      </c>
      <c r="K241" s="455">
        <f t="shared" ca="1" si="2"/>
        <v>10670.975961001688</v>
      </c>
      <c r="L241" s="455">
        <f t="shared" ca="1" si="3"/>
        <v>2571705.2066014069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2571705.2066014069</v>
      </c>
      <c r="J242" s="455">
        <f t="array" ref="J242">IFERROR(INDEX('Retirement Calculator'!J:J,MATCH('Isaac 401k'!N242,'Retirement Calculator'!A:A,0),0),0)</f>
        <v>6404.7404596389215</v>
      </c>
      <c r="K242" s="455">
        <f t="shared" ca="1" si="2"/>
        <v>10688.751942257366</v>
      </c>
      <c r="L242" s="455">
        <f t="shared" ca="1" si="3"/>
        <v>2575989.2180840252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2575989.2180840252</v>
      </c>
      <c r="J243" s="455">
        <f t="array" ref="J243">IFERROR(INDEX('Retirement Calculator'!J:J,MATCH('Isaac 401k'!N243,'Retirement Calculator'!A:A,0),0),0)</f>
        <v>6404.7404596389215</v>
      </c>
      <c r="K243" s="455">
        <f t="shared" ca="1" si="2"/>
        <v>10706.601990101608</v>
      </c>
      <c r="L243" s="455">
        <f t="shared" ca="1" si="3"/>
        <v>2580291.0796144875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2580291.0796144875</v>
      </c>
      <c r="J244" s="455">
        <f t="array" ref="J244">IFERROR(INDEX('Retirement Calculator'!J:J,MATCH('Isaac 401k'!N244,'Retirement Calculator'!A:A,0),0),0)</f>
        <v>6404.7404596389215</v>
      </c>
      <c r="K244" s="455">
        <f t="shared" ca="1" si="2"/>
        <v>10724.526413145202</v>
      </c>
      <c r="L244" s="455">
        <f t="shared" ca="1" si="3"/>
        <v>2584610.8655679934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2584610.8655679934</v>
      </c>
      <c r="J245" s="455">
        <f t="array" ref="J245">IFERROR(INDEX('Retirement Calculator'!J:J,MATCH('Isaac 401k'!N245,'Retirement Calculator'!A:A,0),0),0)</f>
        <v>6404.7404596389215</v>
      </c>
      <c r="K245" s="455">
        <f t="shared" ca="1" si="2"/>
        <v>10742.52552128481</v>
      </c>
      <c r="L245" s="455">
        <f t="shared" ca="1" si="3"/>
        <v>2588948.6506296392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2588948.6506296392</v>
      </c>
      <c r="J246" s="455">
        <f t="array" ref="J246">IFERROR(INDEX('Retirement Calculator'!J:J,MATCH('Isaac 401k'!N246,'Retirement Calculator'!A:A,0),0),0)</f>
        <v>6404.7404596389215</v>
      </c>
      <c r="K246" s="455">
        <f t="shared" ca="1" si="2"/>
        <v>10760.599625708333</v>
      </c>
      <c r="L246" s="455">
        <f t="shared" ca="1" si="3"/>
        <v>2593304.5097957086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2593304.5097957086</v>
      </c>
      <c r="J247" s="455">
        <f t="array" ref="J247">IFERROR(INDEX('Retirement Calculator'!J:J,MATCH('Isaac 401k'!N247,'Retirement Calculator'!A:A,0),0),0)</f>
        <v>6404.7404596389215</v>
      </c>
      <c r="K247" s="455">
        <f t="shared" ca="1" si="2"/>
        <v>10778.749038900289</v>
      </c>
      <c r="L247" s="455">
        <f t="shared" ca="1" si="3"/>
        <v>2597678.5183749697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2597678.5183749697</v>
      </c>
      <c r="J248" s="455">
        <f t="array" ref="J248">IFERROR(INDEX('Retirement Calculator'!J:J,MATCH('Isaac 401k'!N248,'Retirement Calculator'!A:A,0),0),0)</f>
        <v>6404.7404596389215</v>
      </c>
      <c r="K248" s="455">
        <f t="shared" ca="1" si="2"/>
        <v>10796.974074647211</v>
      </c>
      <c r="L248" s="455">
        <f t="shared" ca="1" si="3"/>
        <v>2602070.7519899779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2602070.7519899779</v>
      </c>
      <c r="J249" s="455">
        <f t="array" ref="J249">IFERROR(INDEX('Retirement Calculator'!J:J,MATCH('Isaac 401k'!N249,'Retirement Calculator'!A:A,0),0),0)</f>
        <v>6404.7404596389215</v>
      </c>
      <c r="K249" s="455">
        <f t="shared" ca="1" si="2"/>
        <v>10815.275048043079</v>
      </c>
      <c r="L249" s="455">
        <f t="shared" ca="1" si="3"/>
        <v>2606481.2865783819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2606481.2865783819</v>
      </c>
      <c r="J250" s="455">
        <f t="array" ref="J250">IFERROR(INDEX('Retirement Calculator'!J:J,MATCH('Isaac 401k'!N250,'Retirement Calculator'!A:A,0),0),0)</f>
        <v>6404.7404596389215</v>
      </c>
      <c r="K250" s="455">
        <f t="shared" ca="1" si="2"/>
        <v>10833.652275494762</v>
      </c>
      <c r="L250" s="455">
        <f t="shared" ca="1" si="3"/>
        <v>2610910.1983942376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2610910.1983942376</v>
      </c>
      <c r="J251" s="455">
        <f t="array" ref="J251">IFERROR(INDEX('Retirement Calculator'!J:J,MATCH('Isaac 401k'!N251,'Retirement Calculator'!A:A,0),0),0)</f>
        <v>6404.7404596389215</v>
      </c>
      <c r="K251" s="455">
        <f t="shared" ca="1" si="2"/>
        <v>10852.106074727493</v>
      </c>
      <c r="L251" s="455">
        <f t="shared" ca="1" si="3"/>
        <v>2615357.564009326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2615357.564009326</v>
      </c>
      <c r="J252" s="455">
        <f t="array" ref="J252">IFERROR(INDEX('Retirement Calculator'!J:J,MATCH('Isaac 401k'!N252,'Retirement Calculator'!A:A,0),0),0)</f>
        <v>6404.7404596389215</v>
      </c>
      <c r="K252" s="455">
        <f t="shared" ca="1" si="2"/>
        <v>10870.636764790363</v>
      </c>
      <c r="L252" s="455">
        <f t="shared" ca="1" si="3"/>
        <v>2619823.4603144773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2619823.4603144773</v>
      </c>
      <c r="J253" s="455">
        <f t="array" ref="J253">IFERROR(INDEX('Retirement Calculator'!J:J,MATCH('Isaac 401k'!N253,'Retirement Calculator'!A:A,0),0),0)</f>
        <v>6404.7404596389215</v>
      </c>
      <c r="K253" s="455">
        <f t="shared" ca="1" si="2"/>
        <v>10889.244666061826</v>
      </c>
      <c r="L253" s="455">
        <f t="shared" ca="1" si="3"/>
        <v>2624307.9645209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2624307.9645209</v>
      </c>
      <c r="J254" s="455">
        <f t="array" ref="J254">IFERROR(INDEX('Retirement Calculator'!J:J,MATCH('Isaac 401k'!N254,'Retirement Calculator'!A:A,0),0),0)</f>
        <v>6404.7404596389215</v>
      </c>
      <c r="K254" s="455">
        <f t="shared" ca="1" si="2"/>
        <v>10907.930100255253</v>
      </c>
      <c r="L254" s="455">
        <f t="shared" ca="1" si="3"/>
        <v>2628811.1541615161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2628811.1541615161</v>
      </c>
      <c r="J255" s="455">
        <f t="array" ref="J255">IFERROR(INDEX('Retirement Calculator'!J:J,MATCH('Isaac 401k'!N255,'Retirement Calculator'!A:A,0),0),0)</f>
        <v>6404.7404596389215</v>
      </c>
      <c r="K255" s="455">
        <f t="shared" ca="1" si="2"/>
        <v>10926.693390424487</v>
      </c>
      <c r="L255" s="455">
        <f t="shared" ca="1" si="3"/>
        <v>2633333.1070923014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2633333.1070923014</v>
      </c>
      <c r="J256" s="455">
        <f t="array" ref="J256">IFERROR(INDEX('Retirement Calculator'!J:J,MATCH('Isaac 401k'!N256,'Retirement Calculator'!A:A,0),0),0)</f>
        <v>6404.7404596389215</v>
      </c>
      <c r="K256" s="455">
        <f t="shared" ca="1" si="2"/>
        <v>10945.534860969427</v>
      </c>
      <c r="L256" s="455">
        <f t="shared" ca="1" si="3"/>
        <v>2637873.9014936318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2637873.9014936318</v>
      </c>
      <c r="J257" s="455">
        <f t="array" ref="J257">IFERROR(INDEX('Retirement Calculator'!J:J,MATCH('Isaac 401k'!N257,'Retirement Calculator'!A:A,0),0),0)</f>
        <v>6404.7404596389215</v>
      </c>
      <c r="K257" s="455">
        <f t="shared" ca="1" si="2"/>
        <v>10964.454837641635</v>
      </c>
      <c r="L257" s="455">
        <f t="shared" ca="1" si="3"/>
        <v>2642433.6158716343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2642433.6158716343</v>
      </c>
      <c r="J258" s="455">
        <f t="array" ref="J258">IFERROR(INDEX('Retirement Calculator'!J:J,MATCH('Isaac 401k'!N258,'Retirement Calculator'!A:A,0),0),0)</f>
        <v>6404.7404596389215</v>
      </c>
      <c r="K258" s="455">
        <f t="shared" ca="1" si="2"/>
        <v>10983.453647549981</v>
      </c>
      <c r="L258" s="455">
        <f t="shared" ca="1" si="3"/>
        <v>2647012.3290595454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2647012.3290595454</v>
      </c>
      <c r="J259" s="455">
        <f t="array" ref="J259">IFERROR(INDEX('Retirement Calculator'!J:J,MATCH('Isaac 401k'!N259,'Retirement Calculator'!A:A,0),0),0)</f>
        <v>6404.7404596389215</v>
      </c>
      <c r="K259" s="455">
        <f t="shared" ca="1" si="2"/>
        <v>11002.531619166277</v>
      </c>
      <c r="L259" s="455">
        <f t="shared" ca="1" si="3"/>
        <v>2651610.1202190728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2651610.1202190728</v>
      </c>
      <c r="J260" s="455">
        <f t="array" ref="J260">IFERROR(INDEX('Retirement Calculator'!J:J,MATCH('Isaac 401k'!N260,'Retirement Calculator'!A:A,0),0),0)</f>
        <v>6404.7404596389215</v>
      </c>
      <c r="K260" s="455">
        <f t="shared" ca="1" si="2"/>
        <v>11021.689082330973</v>
      </c>
      <c r="L260" s="455">
        <f t="shared" ca="1" si="3"/>
        <v>2656227.0688417647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2656227.0688417647</v>
      </c>
      <c r="J261" s="455">
        <f t="array" ref="J261">IFERROR(INDEX('Retirement Calculator'!J:J,MATCH('Isaac 401k'!N261,'Retirement Calculator'!A:A,0),0),0)</f>
        <v>6404.7404596389215</v>
      </c>
      <c r="K261" s="455">
        <f t="shared" ca="1" si="2"/>
        <v>11040.926368258857</v>
      </c>
      <c r="L261" s="455">
        <f t="shared" ca="1" si="3"/>
        <v>2660863.2547503845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2660863.2547503845</v>
      </c>
      <c r="J262" s="455">
        <f t="array" ref="J262">IFERROR(INDEX('Retirement Calculator'!J:J,MATCH('Isaac 401k'!N262,'Retirement Calculator'!A:A,0),0),0)</f>
        <v>6404.7404596389215</v>
      </c>
      <c r="K262" s="455">
        <f t="shared" ca="1" si="2"/>
        <v>11060.243809544772</v>
      </c>
      <c r="L262" s="455">
        <f t="shared" ca="1" si="3"/>
        <v>2665518.7581002903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2665518.7581002903</v>
      </c>
      <c r="J263" s="455">
        <f t="array" ref="J263">IFERROR(INDEX('Retirement Calculator'!J:J,MATCH('Isaac 401k'!N263,'Retirement Calculator'!A:A,0),0),0)</f>
        <v>6404.7404596389215</v>
      </c>
      <c r="K263" s="455">
        <f t="shared" ref="K263:K517" ca="1" si="27">IPMT(M263/12,1,12,-I263+J263,,0)</f>
        <v>11079.64174016938</v>
      </c>
      <c r="L263" s="455">
        <f t="shared" ref="L263:L517" ca="1" si="28">I263-J263+K263</f>
        <v>2670193.6593808206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2670193.6593808206</v>
      </c>
      <c r="J264" s="455">
        <f t="array" ref="J264">IFERROR(INDEX('Retirement Calculator'!J:J,MATCH('Isaac 401k'!N264,'Retirement Calculator'!A:A,0),0),0)</f>
        <v>6404.7404596389215</v>
      </c>
      <c r="K264" s="455">
        <f t="shared" ca="1" si="27"/>
        <v>11099.120495504923</v>
      </c>
      <c r="L264" s="455">
        <f t="shared" ca="1" si="28"/>
        <v>2674888.0394166862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2674888.0394166862</v>
      </c>
      <c r="J265" s="455">
        <f t="array" ref="J265">IFERROR(INDEX('Retirement Calculator'!J:J,MATCH('Isaac 401k'!N265,'Retirement Calculator'!A:A,0),0),0)</f>
        <v>6404.7404596389215</v>
      </c>
      <c r="K265" s="455">
        <f t="shared" ca="1" si="27"/>
        <v>11118.68041232103</v>
      </c>
      <c r="L265" s="455">
        <f t="shared" ca="1" si="28"/>
        <v>2679601.9793693679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2679601.9793693679</v>
      </c>
      <c r="J266" s="455">
        <f t="array" ref="J266">IFERROR(INDEX('Retirement Calculator'!J:J,MATCH('Isaac 401k'!N266,'Retirement Calculator'!A:A,0),0),0)</f>
        <v>6404.7404596389215</v>
      </c>
      <c r="K266" s="455">
        <f t="shared" ca="1" si="27"/>
        <v>11138.321828790537</v>
      </c>
      <c r="L266" s="455">
        <f t="shared" ca="1" si="28"/>
        <v>2684335.5607385193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2684335.5607385193</v>
      </c>
      <c r="J267" s="455">
        <f t="array" ref="J267">IFERROR(INDEX('Retirement Calculator'!J:J,MATCH('Isaac 401k'!N267,'Retirement Calculator'!A:A,0),0),0)</f>
        <v>6404.7404596389215</v>
      </c>
      <c r="K267" s="455">
        <f t="shared" ca="1" si="27"/>
        <v>11158.045084495334</v>
      </c>
      <c r="L267" s="455">
        <f t="shared" ca="1" si="28"/>
        <v>2689088.8653633757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2689088.8653633757</v>
      </c>
      <c r="J268" s="455">
        <f t="array" ref="J268">IFERROR(INDEX('Retirement Calculator'!J:J,MATCH('Isaac 401k'!N268,'Retirement Calculator'!A:A,0),0),0)</f>
        <v>6404.7404596389215</v>
      </c>
      <c r="K268" s="455">
        <f t="shared" ca="1" si="27"/>
        <v>11177.850520432235</v>
      </c>
      <c r="L268" s="455">
        <f t="shared" ca="1" si="28"/>
        <v>2693861.9754241691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2693861.9754241691</v>
      </c>
      <c r="J269" s="455">
        <f t="array" ref="J269">IFERROR(INDEX('Retirement Calculator'!J:J,MATCH('Isaac 401k'!N269,'Retirement Calculator'!A:A,0),0),0)</f>
        <v>6404.7404596389215</v>
      </c>
      <c r="K269" s="455">
        <f t="shared" ca="1" si="27"/>
        <v>11197.738479018875</v>
      </c>
      <c r="L269" s="455">
        <f t="shared" ca="1" si="28"/>
        <v>2698654.9734435487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2698654.9734435487</v>
      </c>
      <c r="J270" s="455">
        <f t="array" ref="J270">IFERROR(INDEX('Retirement Calculator'!J:J,MATCH('Isaac 401k'!N270,'Retirement Calculator'!A:A,0),0),0)</f>
        <v>6404.7404596389215</v>
      </c>
      <c r="K270" s="455">
        <f t="shared" ca="1" si="27"/>
        <v>11217.709304099622</v>
      </c>
      <c r="L270" s="455">
        <f t="shared" ca="1" si="28"/>
        <v>2703467.942288009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2703467.942288009</v>
      </c>
      <c r="J271" s="455">
        <f t="array" ref="J271">IFERROR(INDEX('Retirement Calculator'!J:J,MATCH('Isaac 401k'!N271,'Retirement Calculator'!A:A,0),0),0)</f>
        <v>6404.7404596389215</v>
      </c>
      <c r="K271" s="455">
        <f t="shared" ca="1" si="27"/>
        <v>11237.76334095154</v>
      </c>
      <c r="L271" s="455">
        <f t="shared" ca="1" si="28"/>
        <v>2708300.9651693213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2708300.9651693213</v>
      </c>
      <c r="J272" s="455">
        <f t="array" ref="J272">IFERROR(INDEX('Retirement Calculator'!J:J,MATCH('Isaac 401k'!N272,'Retirement Calculator'!A:A,0),0),0)</f>
        <v>6404.7404596389215</v>
      </c>
      <c r="K272" s="455">
        <f t="shared" ca="1" si="27"/>
        <v>11257.900936290342</v>
      </c>
      <c r="L272" s="455">
        <f t="shared" ca="1" si="28"/>
        <v>2713154.1256459723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2713154.1256459723</v>
      </c>
      <c r="J273" s="455">
        <f t="array" ref="J273">IFERROR(INDEX('Retirement Calculator'!J:J,MATCH('Isaac 401k'!N273,'Retirement Calculator'!A:A,0),0),0)</f>
        <v>6404.7404596389215</v>
      </c>
      <c r="K273" s="455">
        <f t="shared" ca="1" si="27"/>
        <v>11278.122438276388</v>
      </c>
      <c r="L273" s="455">
        <f t="shared" ca="1" si="28"/>
        <v>2718027.5076246094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2718027.5076246094</v>
      </c>
      <c r="J274" s="455">
        <f t="array" ref="J274">IFERROR(INDEX('Retirement Calculator'!J:J,MATCH('Isaac 401k'!N274,'Retirement Calculator'!A:A,0),0),0)</f>
        <v>6404.7404596389215</v>
      </c>
      <c r="K274" s="455">
        <f t="shared" ca="1" si="27"/>
        <v>11298.42819652071</v>
      </c>
      <c r="L274" s="455">
        <f t="shared" ca="1" si="28"/>
        <v>2722921.1953614908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2722921.1953614908</v>
      </c>
      <c r="J275" s="455">
        <f t="array" ref="J275">IFERROR(INDEX('Retirement Calculator'!J:J,MATCH('Isaac 401k'!N275,'Retirement Calculator'!A:A,0),0),0)</f>
        <v>6404.7404596389215</v>
      </c>
      <c r="K275" s="455">
        <f t="shared" ca="1" si="27"/>
        <v>11318.818562091048</v>
      </c>
      <c r="L275" s="455">
        <f t="shared" ca="1" si="28"/>
        <v>2727835.2734639426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2727835.2734639426</v>
      </c>
      <c r="J276" s="455">
        <f t="array" ref="J276">IFERROR(INDEX('Retirement Calculator'!J:J,MATCH('Isaac 401k'!N276,'Retirement Calculator'!A:A,0),0),0)</f>
        <v>6404.7404596389215</v>
      </c>
      <c r="K276" s="455">
        <f t="shared" ca="1" si="27"/>
        <v>11339.293887517932</v>
      </c>
      <c r="L276" s="455">
        <f t="shared" ca="1" si="28"/>
        <v>2732769.8268918213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2732769.8268918213</v>
      </c>
      <c r="J277" s="455">
        <f t="array" ref="J277">IFERROR(INDEX('Retirement Calculator'!J:J,MATCH('Isaac 401k'!N277,'Retirement Calculator'!A:A,0),0),0)</f>
        <v>6404.7404596389215</v>
      </c>
      <c r="K277" s="455">
        <f t="shared" ca="1" si="27"/>
        <v>11359.854526800758</v>
      </c>
      <c r="L277" s="455">
        <f t="shared" ca="1" si="28"/>
        <v>2737724.9409589828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2737724.9409589828</v>
      </c>
      <c r="J278" s="455">
        <f t="array" ref="J278">IFERROR(INDEX('Retirement Calculator'!J:J,MATCH('Isaac 401k'!N278,'Retirement Calculator'!A:A,0),0),0)</f>
        <v>6404.7404596389215</v>
      </c>
      <c r="K278" s="455">
        <f t="shared" ca="1" si="27"/>
        <v>11380.500835413932</v>
      </c>
      <c r="L278" s="455">
        <f t="shared" ca="1" si="28"/>
        <v>2742700.7013347577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2742700.7013347577</v>
      </c>
      <c r="J279" s="455">
        <f t="array" ref="J279">IFERROR(INDEX('Retirement Calculator'!J:J,MATCH('Isaac 401k'!N279,'Retirement Calculator'!A:A,0),0),0)</f>
        <v>6404.7404596389215</v>
      </c>
      <c r="K279" s="455">
        <f t="shared" ca="1" si="27"/>
        <v>11401.233170312995</v>
      </c>
      <c r="L279" s="455">
        <f t="shared" ca="1" si="28"/>
        <v>2747697.1940454314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2747697.1940454314</v>
      </c>
      <c r="J280" s="455">
        <f t="array" ref="J280">IFERROR(INDEX('Retirement Calculator'!J:J,MATCH('Isaac 401k'!N280,'Retirement Calculator'!A:A,0),0),0)</f>
        <v>6404.7404596389215</v>
      </c>
      <c r="K280" s="455">
        <f t="shared" ca="1" si="27"/>
        <v>11422.051889940802</v>
      </c>
      <c r="L280" s="455">
        <f t="shared" ca="1" si="28"/>
        <v>2752714.505475733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2752714.505475733</v>
      </c>
      <c r="J281" s="455">
        <f t="array" ref="J281">IFERROR(INDEX('Retirement Calculator'!J:J,MATCH('Isaac 401k'!N281,'Retirement Calculator'!A:A,0),0),0)</f>
        <v>6404.7404596389215</v>
      </c>
      <c r="K281" s="455">
        <f t="shared" ca="1" si="27"/>
        <v>11442.957354233724</v>
      </c>
      <c r="L281" s="455">
        <f t="shared" ca="1" si="28"/>
        <v>2757752.7223703275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2757752.7223703275</v>
      </c>
      <c r="J282" s="455">
        <f t="array" ref="J282">IFERROR(INDEX('Retirement Calculator'!J:J,MATCH('Isaac 401k'!N282,'Retirement Calculator'!A:A,0),0),0)</f>
        <v>6404.7404596389215</v>
      </c>
      <c r="K282" s="455">
        <f t="shared" ca="1" si="27"/>
        <v>11463.949924627868</v>
      </c>
      <c r="L282" s="455">
        <f t="shared" ca="1" si="28"/>
        <v>2762811.9318353161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2762811.9318353161</v>
      </c>
      <c r="J283" s="455">
        <f t="array" ref="J283">IFERROR(INDEX('Retirement Calculator'!J:J,MATCH('Isaac 401k'!N283,'Retirement Calculator'!A:A,0),0),0)</f>
        <v>6404.7404596389215</v>
      </c>
      <c r="K283" s="455">
        <f t="shared" ca="1" si="27"/>
        <v>11485.029964065321</v>
      </c>
      <c r="L283" s="455">
        <f t="shared" ca="1" si="28"/>
        <v>2767892.2213397422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2767892.2213397422</v>
      </c>
      <c r="J284" s="455">
        <f t="array" ref="J284">IFERROR(INDEX('Retirement Calculator'!J:J,MATCH('Isaac 401k'!N284,'Retirement Calculator'!A:A,0),0),0)</f>
        <v>6404.7404596389215</v>
      </c>
      <c r="K284" s="455">
        <f t="shared" ca="1" si="27"/>
        <v>11506.197837000429</v>
      </c>
      <c r="L284" s="455">
        <f t="shared" ca="1" si="28"/>
        <v>2772993.6787171033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2772993.6787171033</v>
      </c>
      <c r="J285" s="455">
        <f t="array" ref="J285">IFERROR(INDEX('Retirement Calculator'!J:J,MATCH('Isaac 401k'!N285,'Retirement Calculator'!A:A,0),0),0)</f>
        <v>6404.7404596389215</v>
      </c>
      <c r="K285" s="455">
        <f t="shared" ca="1" si="27"/>
        <v>11527.4539094061</v>
      </c>
      <c r="L285" s="455">
        <f t="shared" ca="1" si="28"/>
        <v>2778116.3921668702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2778116.3921668702</v>
      </c>
      <c r="J286" s="455">
        <f t="array" ref="J286">IFERROR(INDEX('Retirement Calculator'!J:J,MATCH('Isaac 401k'!N286,'Retirement Calculator'!A:A,0),0),0)</f>
        <v>6404.7404596389215</v>
      </c>
      <c r="K286" s="455">
        <f t="shared" ca="1" si="27"/>
        <v>11548.798548780129</v>
      </c>
      <c r="L286" s="455">
        <f t="shared" ca="1" si="28"/>
        <v>2783260.450256011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2783260.450256011</v>
      </c>
      <c r="J287" s="455">
        <f t="array" ref="J287">IFERROR(INDEX('Retirement Calculator'!J:J,MATCH('Isaac 401k'!N287,'Retirement Calculator'!A:A,0),0),0)</f>
        <v>6404.7404596389215</v>
      </c>
      <c r="K287" s="455">
        <f t="shared" ca="1" si="27"/>
        <v>11570.232124151549</v>
      </c>
      <c r="L287" s="455">
        <f t="shared" ca="1" si="28"/>
        <v>2788425.9419205235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2788425.9419205235</v>
      </c>
      <c r="J288" s="455">
        <f t="array" ref="J288">IFERROR(INDEX('Retirement Calculator'!J:J,MATCH('Isaac 401k'!N288,'Retirement Calculator'!A:A,0),0),0)</f>
        <v>6404.7404596389215</v>
      </c>
      <c r="K288" s="455">
        <f t="shared" ca="1" si="27"/>
        <v>11591.755006087018</v>
      </c>
      <c r="L288" s="455">
        <f t="shared" ca="1" si="28"/>
        <v>2793612.9564669714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2793612.9564669714</v>
      </c>
      <c r="J289" s="455">
        <f t="array" ref="J289">IFERROR(INDEX('Retirement Calculator'!J:J,MATCH('Isaac 401k'!N289,'Retirement Calculator'!A:A,0),0),0)</f>
        <v>6404.7404596389215</v>
      </c>
      <c r="K289" s="455">
        <f t="shared" ca="1" si="27"/>
        <v>11613.367566697218</v>
      </c>
      <c r="L289" s="455">
        <f t="shared" ca="1" si="28"/>
        <v>2798821.5835740296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2798821.5835740296</v>
      </c>
      <c r="J290" s="455">
        <f t="array" ref="J290">IFERROR(INDEX('Retirement Calculator'!J:J,MATCH('Isaac 401k'!N290,'Retirement Calculator'!A:A,0),0),0)</f>
        <v>6404.7404596389215</v>
      </c>
      <c r="K290" s="455">
        <f t="shared" ca="1" si="27"/>
        <v>11635.070179643293</v>
      </c>
      <c r="L290" s="455">
        <f t="shared" ca="1" si="28"/>
        <v>2804051.9132940336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2804051.9132940336</v>
      </c>
      <c r="J291" s="455">
        <f t="array" ref="J291">IFERROR(INDEX('Retirement Calculator'!J:J,MATCH('Isaac 401k'!N291,'Retirement Calculator'!A:A,0),0),0)</f>
        <v>6404.7404596389215</v>
      </c>
      <c r="K291" s="455">
        <f t="shared" ca="1" si="27"/>
        <v>11656.86322014331</v>
      </c>
      <c r="L291" s="455">
        <f t="shared" ca="1" si="28"/>
        <v>2809304.0360545376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2809304.0360545376</v>
      </c>
      <c r="J292" s="455">
        <f t="array" ref="J292">IFERROR(INDEX('Retirement Calculator'!J:J,MATCH('Isaac 401k'!N292,'Retirement Calculator'!A:A,0),0),0)</f>
        <v>6404.7404596389215</v>
      </c>
      <c r="K292" s="455">
        <f t="shared" ca="1" si="27"/>
        <v>11678.747064978743</v>
      </c>
      <c r="L292" s="455">
        <f t="shared" ca="1" si="28"/>
        <v>2814578.0426598773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2814578.0426598773</v>
      </c>
      <c r="J293" s="455">
        <f t="array" ref="J293">IFERROR(INDEX('Retirement Calculator'!J:J,MATCH('Isaac 401k'!N293,'Retirement Calculator'!A:A,0),0),0)</f>
        <v>6404.7404596389215</v>
      </c>
      <c r="K293" s="455">
        <f t="shared" ca="1" si="27"/>
        <v>11700.722092500993</v>
      </c>
      <c r="L293" s="455">
        <f t="shared" ca="1" si="28"/>
        <v>2819874.0242927391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2819874.0242927391</v>
      </c>
      <c r="J294" s="455">
        <f t="array" ref="J294">IFERROR(INDEX('Retirement Calculator'!J:J,MATCH('Isaac 401k'!N294,'Retirement Calculator'!A:A,0),0),0)</f>
        <v>6404.7404596389215</v>
      </c>
      <c r="K294" s="455">
        <f t="shared" ca="1" si="27"/>
        <v>11722.788682637916</v>
      </c>
      <c r="L294" s="455">
        <f t="shared" ca="1" si="28"/>
        <v>2825192.0725157377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2825192.0725157377</v>
      </c>
      <c r="J295" s="455">
        <f t="array" ref="J295">IFERROR(INDEX('Retirement Calculator'!J:J,MATCH('Isaac 401k'!N295,'Retirement Calculator'!A:A,0),0),0)</f>
        <v>6404.7404596389215</v>
      </c>
      <c r="K295" s="455">
        <f t="shared" ca="1" si="27"/>
        <v>11744.947216900411</v>
      </c>
      <c r="L295" s="455">
        <f t="shared" ca="1" si="28"/>
        <v>2830532.2792729991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2830532.2792729991</v>
      </c>
      <c r="J296" s="455">
        <f t="array" ref="J296">IFERROR(INDEX('Retirement Calculator'!J:J,MATCH('Isaac 401k'!N296,'Retirement Calculator'!A:A,0),0),0)</f>
        <v>6404.7404596389215</v>
      </c>
      <c r="K296" s="455">
        <f t="shared" ca="1" si="27"/>
        <v>11767.198078388999</v>
      </c>
      <c r="L296" s="455">
        <f t="shared" ca="1" si="28"/>
        <v>2835894.7368917488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2835894.7368917488</v>
      </c>
      <c r="J297" s="455">
        <f t="array" ref="J297">IFERROR(INDEX('Retirement Calculator'!J:J,MATCH('Isaac 401k'!N297,'Retirement Calculator'!A:A,0),0),0)</f>
        <v>6404.7404596389215</v>
      </c>
      <c r="K297" s="455">
        <f t="shared" ca="1" si="27"/>
        <v>11789.541651800457</v>
      </c>
      <c r="L297" s="455">
        <f t="shared" ca="1" si="28"/>
        <v>2841279.53808391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2841279.53808391</v>
      </c>
      <c r="J298" s="455">
        <f t="array" ref="J298">IFERROR(INDEX('Retirement Calculator'!J:J,MATCH('Isaac 401k'!N298,'Retirement Calculator'!A:A,0),0),0)</f>
        <v>6404.7404596389215</v>
      </c>
      <c r="K298" s="455">
        <f t="shared" ca="1" si="27"/>
        <v>11811.978323434461</v>
      </c>
      <c r="L298" s="455">
        <f t="shared" ca="1" si="28"/>
        <v>2846686.7759477054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2846686.7759477054</v>
      </c>
      <c r="J299" s="455">
        <f t="array" ref="J299">IFERROR(INDEX('Retirement Calculator'!J:J,MATCH('Isaac 401k'!N299,'Retirement Calculator'!A:A,0),0),0)</f>
        <v>6404.7404596389215</v>
      </c>
      <c r="K299" s="455">
        <f t="shared" ca="1" si="27"/>
        <v>11834.508481200275</v>
      </c>
      <c r="L299" s="455">
        <f t="shared" ca="1" si="28"/>
        <v>2852116.5439692666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2852116.5439692666</v>
      </c>
      <c r="J300" s="455">
        <f t="array" ref="J300">IFERROR(INDEX('Retirement Calculator'!J:J,MATCH('Isaac 401k'!N300,'Retirement Calculator'!A:A,0),0),0)</f>
        <v>6404.7404596389215</v>
      </c>
      <c r="K300" s="455">
        <f t="shared" ca="1" si="27"/>
        <v>11857.132514623449</v>
      </c>
      <c r="L300" s="455">
        <f t="shared" ca="1" si="28"/>
        <v>2857568.9360242509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2857568.9360242509</v>
      </c>
      <c r="J301" s="455">
        <f t="array" ref="J301">IFERROR(INDEX('Retirement Calculator'!J:J,MATCH('Isaac 401k'!N301,'Retirement Calculator'!A:A,0),0),0)</f>
        <v>6404.7404596389215</v>
      </c>
      <c r="K301" s="455">
        <f t="shared" ca="1" si="27"/>
        <v>11879.850814852549</v>
      </c>
      <c r="L301" s="455">
        <f t="shared" ca="1" si="28"/>
        <v>2863044.0463794642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2863044.0463794642</v>
      </c>
      <c r="J302" s="455">
        <f t="array" ref="J302">IFERROR(INDEX('Retirement Calculator'!J:J,MATCH('Isaac 401k'!N302,'Retirement Calculator'!A:A,0),0),0)</f>
        <v>6404.7404596389215</v>
      </c>
      <c r="K302" s="455">
        <f t="shared" ca="1" si="27"/>
        <v>11902.663774665938</v>
      </c>
      <c r="L302" s="455">
        <f t="shared" ca="1" si="28"/>
        <v>2868541.969694491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2868541.969694491</v>
      </c>
      <c r="J303" s="455">
        <f t="array" ref="J303">IFERROR(INDEX('Retirement Calculator'!J:J,MATCH('Isaac 401k'!N303,'Retirement Calculator'!A:A,0),0),0)</f>
        <v>6404.7404596389215</v>
      </c>
      <c r="K303" s="455">
        <f t="shared" ca="1" si="27"/>
        <v>11925.57178847855</v>
      </c>
      <c r="L303" s="455">
        <f t="shared" ca="1" si="28"/>
        <v>2874062.8010233305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2874062.8010233305</v>
      </c>
      <c r="J304" s="455">
        <f t="array" ref="J304">IFERROR(INDEX('Retirement Calculator'!J:J,MATCH('Isaac 401k'!N304,'Retirement Calculator'!A:A,0),0),0)</f>
        <v>6404.7404596389215</v>
      </c>
      <c r="K304" s="455">
        <f t="shared" ca="1" si="27"/>
        <v>11948.575252348714</v>
      </c>
      <c r="L304" s="455">
        <f t="shared" ca="1" si="28"/>
        <v>2879606.63581604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2879606.63581604</v>
      </c>
      <c r="J305" s="455">
        <f t="array" ref="J305">IFERROR(INDEX('Retirement Calculator'!J:J,MATCH('Isaac 401k'!N305,'Retirement Calculator'!A:A,0),0),0)</f>
        <v>6404.7404596389215</v>
      </c>
      <c r="K305" s="455">
        <f t="shared" ca="1" si="27"/>
        <v>11971.674563985003</v>
      </c>
      <c r="L305" s="455">
        <f t="shared" ca="1" si="28"/>
        <v>2885173.5699203857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2885173.5699203857</v>
      </c>
      <c r="J306" s="455">
        <f t="array" ref="J306">IFERROR(INDEX('Retirement Calculator'!J:J,MATCH('Isaac 401k'!N306,'Retirement Calculator'!A:A,0),0),0)</f>
        <v>6404.7404596389215</v>
      </c>
      <c r="K306" s="455">
        <f t="shared" ca="1" si="27"/>
        <v>11994.870122753111</v>
      </c>
      <c r="L306" s="455">
        <f t="shared" ca="1" si="28"/>
        <v>2890763.6995834997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2890763.6995834997</v>
      </c>
      <c r="J307" s="455">
        <f t="array" ref="J307">IFERROR(INDEX('Retirement Calculator'!J:J,MATCH('Isaac 401k'!N307,'Retirement Calculator'!A:A,0),0),0)</f>
        <v>6404.7404596389215</v>
      </c>
      <c r="K307" s="455">
        <f t="shared" ca="1" si="27"/>
        <v>12018.162329682753</v>
      </c>
      <c r="L307" s="455">
        <f t="shared" ca="1" si="28"/>
        <v>2896377.1214535432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2896377.1214535432</v>
      </c>
      <c r="J308" s="455">
        <f t="array" ref="J308">IFERROR(INDEX('Retirement Calculator'!J:J,MATCH('Isaac 401k'!N308,'Retirement Calculator'!A:A,0),0),0)</f>
        <v>6404.7404596389215</v>
      </c>
      <c r="K308" s="455">
        <f t="shared" ca="1" si="27"/>
        <v>12041.5515874746</v>
      </c>
      <c r="L308" s="455">
        <f t="shared" ca="1" si="28"/>
        <v>2902013.9325813786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2902013.9325813786</v>
      </c>
      <c r="J309" s="455">
        <f t="array" ref="J309">IFERROR(INDEX('Retirement Calculator'!J:J,MATCH('Isaac 401k'!N309,'Retirement Calculator'!A:A,0),0),0)</f>
        <v>6404.7404596389215</v>
      </c>
      <c r="K309" s="455">
        <f t="shared" ca="1" si="27"/>
        <v>12065.038300507247</v>
      </c>
      <c r="L309" s="455">
        <f t="shared" ca="1" si="28"/>
        <v>2907674.2304222467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2907674.2304222467</v>
      </c>
      <c r="J310" s="455">
        <f t="array" ref="J310">IFERROR(INDEX('Retirement Calculator'!J:J,MATCH('Isaac 401k'!N310,'Retirement Calculator'!A:A,0),0),0)</f>
        <v>6404.7404596389215</v>
      </c>
      <c r="K310" s="455">
        <f t="shared" ca="1" si="27"/>
        <v>12088.622874844199</v>
      </c>
      <c r="L310" s="455">
        <f t="shared" ca="1" si="28"/>
        <v>2913358.112837452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2913358.112837452</v>
      </c>
      <c r="J311" s="455">
        <f t="array" ref="J311">IFERROR(INDEX('Retirement Calculator'!J:J,MATCH('Isaac 401k'!N311,'Retirement Calculator'!A:A,0),0),0)</f>
        <v>6404.7404596389215</v>
      </c>
      <c r="K311" s="455">
        <f t="shared" ca="1" si="27"/>
        <v>12112.305718240887</v>
      </c>
      <c r="L311" s="455">
        <f t="shared" ca="1" si="28"/>
        <v>2919065.6780960537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2919065.6780960537</v>
      </c>
      <c r="J312" s="455">
        <f t="array" ref="J312">IFERROR(INDEX('Retirement Calculator'!J:J,MATCH('Isaac 401k'!N312,'Retirement Calculator'!A:A,0),0),0)</f>
        <v>6404.7404596389215</v>
      </c>
      <c r="K312" s="455">
        <f t="shared" ca="1" si="27"/>
        <v>12136.087240151726</v>
      </c>
      <c r="L312" s="455">
        <f t="shared" ca="1" si="28"/>
        <v>2924797.0248765661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2924797.0248765661</v>
      </c>
      <c r="J313" s="455">
        <f t="array" ref="J313">IFERROR(INDEX('Retirement Calculator'!J:J,MATCH('Isaac 401k'!N313,'Retirement Calculator'!A:A,0),0),0)</f>
        <v>6404.7404596389215</v>
      </c>
      <c r="K313" s="455">
        <f t="shared" ca="1" si="27"/>
        <v>12159.967851737196</v>
      </c>
      <c r="L313" s="455">
        <f t="shared" ca="1" si="28"/>
        <v>2930552.2522686641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2930552.2522686641</v>
      </c>
      <c r="J314" s="455">
        <f t="array" ref="J314">IFERROR(INDEX('Retirement Calculator'!J:J,MATCH('Isaac 401k'!N314,'Retirement Calculator'!A:A,0),0),0)</f>
        <v>6404.7404596389215</v>
      </c>
      <c r="K314" s="455">
        <f t="shared" ca="1" si="27"/>
        <v>12183.947965870937</v>
      </c>
      <c r="L314" s="455">
        <f t="shared" ca="1" si="28"/>
        <v>2936331.459774896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2936331.459774896</v>
      </c>
      <c r="J315" s="455">
        <f t="array" ref="J315">IFERROR(INDEX('Retirement Calculator'!J:J,MATCH('Isaac 401k'!N315,'Retirement Calculator'!A:A,0),0),0)</f>
        <v>6404.7404596389215</v>
      </c>
      <c r="K315" s="455">
        <f t="shared" ca="1" si="27"/>
        <v>12208.027997146904</v>
      </c>
      <c r="L315" s="455">
        <f t="shared" ca="1" si="28"/>
        <v>2942134.7473124037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2942134.7473124037</v>
      </c>
      <c r="J316" s="455">
        <f t="array" ref="J316">IFERROR(INDEX('Retirement Calculator'!J:J,MATCH('Isaac 401k'!N316,'Retirement Calculator'!A:A,0),0),0)</f>
        <v>6404.7404596389215</v>
      </c>
      <c r="K316" s="455">
        <f t="shared" ca="1" si="27"/>
        <v>12232.20836188652</v>
      </c>
      <c r="L316" s="455">
        <f t="shared" ca="1" si="28"/>
        <v>2947962.2152146511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2947962.2152146511</v>
      </c>
      <c r="J317" s="455">
        <f t="array" ref="J317">IFERROR(INDEX('Retirement Calculator'!J:J,MATCH('Isaac 401k'!N317,'Retirement Calculator'!A:A,0),0),0)</f>
        <v>6404.7404596389215</v>
      </c>
      <c r="K317" s="455">
        <f t="shared" ca="1" si="27"/>
        <v>12256.489478145882</v>
      </c>
      <c r="L317" s="455">
        <f t="shared" ca="1" si="28"/>
        <v>2953813.9642331577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2953813.9642331577</v>
      </c>
      <c r="J318" s="455">
        <f t="array" ref="J318">IFERROR(INDEX('Retirement Calculator'!J:J,MATCH('Isaac 401k'!N318,'Retirement Calculator'!A:A,0),0),0)</f>
        <v>6404.7404596389215</v>
      </c>
      <c r="K318" s="455">
        <f t="shared" ca="1" si="27"/>
        <v>12280.871765722994</v>
      </c>
      <c r="L318" s="455">
        <f t="shared" ca="1" si="28"/>
        <v>2959690.0955392416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2959690.0955392416</v>
      </c>
      <c r="J319" s="455">
        <f t="array" ref="J319">IFERROR(INDEX('Retirement Calculator'!J:J,MATCH('Isaac 401k'!N319,'Retirement Calculator'!A:A,0),0),0)</f>
        <v>6404.7404596389215</v>
      </c>
      <c r="K319" s="455">
        <f t="shared" ca="1" si="27"/>
        <v>12305.35564616501</v>
      </c>
      <c r="L319" s="455">
        <f t="shared" ca="1" si="28"/>
        <v>2965590.7107257675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2965590.7107257675</v>
      </c>
      <c r="J320" s="455">
        <f t="array" ref="J320">IFERROR(INDEX('Retirement Calculator'!J:J,MATCH('Isaac 401k'!N320,'Retirement Calculator'!A:A,0),0),0)</f>
        <v>6404.7404596389215</v>
      </c>
      <c r="K320" s="455">
        <f t="shared" ca="1" si="27"/>
        <v>12329.941542775536</v>
      </c>
      <c r="L320" s="455">
        <f t="shared" ca="1" si="28"/>
        <v>2971515.9118089038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2971515.9118089038</v>
      </c>
      <c r="J321" s="455">
        <f t="array" ref="J321">IFERROR(INDEX('Retirement Calculator'!J:J,MATCH('Isaac 401k'!N321,'Retirement Calculator'!A:A,0),0),0)</f>
        <v>6404.7404596389215</v>
      </c>
      <c r="K321" s="455">
        <f t="shared" ca="1" si="27"/>
        <v>12354.629880621937</v>
      </c>
      <c r="L321" s="455">
        <f t="shared" ca="1" si="28"/>
        <v>2977465.8012298867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2977465.8012298867</v>
      </c>
      <c r="J322" s="455">
        <f t="array" ref="J322">IFERROR(INDEX('Retirement Calculator'!J:J,MATCH('Isaac 401k'!N322,'Retirement Calculator'!A:A,0),0),0)</f>
        <v>6404.7404596389215</v>
      </c>
      <c r="K322" s="455">
        <f t="shared" ca="1" si="27"/>
        <v>12379.421086542698</v>
      </c>
      <c r="L322" s="455">
        <f t="shared" ca="1" si="28"/>
        <v>2983440.4818567904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2983440.4818567904</v>
      </c>
      <c r="J323" s="455">
        <f t="array" ref="J323">IFERROR(INDEX('Retirement Calculator'!J:J,MATCH('Isaac 401k'!N323,'Retirement Calculator'!A:A,0),0),0)</f>
        <v>6404.7404596389215</v>
      </c>
      <c r="K323" s="455">
        <f t="shared" ca="1" si="27"/>
        <v>12404.315589154798</v>
      </c>
      <c r="L323" s="455">
        <f t="shared" ca="1" si="28"/>
        <v>2989440.0569863059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2989440.0569863059</v>
      </c>
      <c r="J324" s="455">
        <f t="array" ref="J324">IFERROR(INDEX('Retirement Calculator'!J:J,MATCH('Isaac 401k'!N324,'Retirement Calculator'!A:A,0),0),0)</f>
        <v>6404.7404596389215</v>
      </c>
      <c r="K324" s="455">
        <f t="shared" ca="1" si="27"/>
        <v>12429.313818861112</v>
      </c>
      <c r="L324" s="455">
        <f t="shared" ca="1" si="28"/>
        <v>2995464.630345528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2995464.630345528</v>
      </c>
      <c r="J325" s="455">
        <f t="array" ref="J325">IFERROR(INDEX('Retirement Calculator'!J:J,MATCH('Isaac 401k'!N325,'Retirement Calculator'!A:A,0),0),0)</f>
        <v>6404.7404596389215</v>
      </c>
      <c r="K325" s="455">
        <f t="shared" ca="1" si="27"/>
        <v>12454.41620785787</v>
      </c>
      <c r="L325" s="455">
        <f t="shared" ca="1" si="28"/>
        <v>3001514.3060937468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3001514.3060937468</v>
      </c>
      <c r="J326" s="455">
        <f t="array" ref="J326">IFERROR(INDEX('Retirement Calculator'!J:J,MATCH('Isaac 401k'!N326,'Retirement Calculator'!A:A,0),0),0)</f>
        <v>6404.7404596389215</v>
      </c>
      <c r="K326" s="455">
        <f t="shared" ca="1" si="27"/>
        <v>12479.623190142116</v>
      </c>
      <c r="L326" s="455">
        <f t="shared" ca="1" si="28"/>
        <v>3007589.1888242499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3007589.1888242499</v>
      </c>
      <c r="J327" s="455">
        <f t="array" ref="J327">IFERROR(INDEX('Retirement Calculator'!J:J,MATCH('Isaac 401k'!N327,'Retirement Calculator'!A:A,0),0),0)</f>
        <v>6404.7404596389215</v>
      </c>
      <c r="K327" s="455">
        <f t="shared" ca="1" si="27"/>
        <v>12504.935201519211</v>
      </c>
      <c r="L327" s="455">
        <f t="shared" ca="1" si="28"/>
        <v>3013689.38356613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3013689.38356613</v>
      </c>
      <c r="J328" s="455">
        <f t="array" ref="J328">IFERROR(INDEX('Retirement Calculator'!J:J,MATCH('Isaac 401k'!N328,'Retirement Calculator'!A:A,0),0),0)</f>
        <v>6404.7404596389215</v>
      </c>
      <c r="K328" s="455">
        <f t="shared" ca="1" si="27"/>
        <v>12530.352679610378</v>
      </c>
      <c r="L328" s="455">
        <f t="shared" ca="1" si="28"/>
        <v>3019814.9957861011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3019814.9957861011</v>
      </c>
      <c r="J329" s="455">
        <f t="array" ref="J329">IFERROR(INDEX('Retirement Calculator'!J:J,MATCH('Isaac 401k'!N329,'Retirement Calculator'!A:A,0),0),0)</f>
        <v>6404.7404596389215</v>
      </c>
      <c r="K329" s="455">
        <f t="shared" ca="1" si="27"/>
        <v>12555.876063860258</v>
      </c>
      <c r="L329" s="455">
        <f t="shared" ca="1" si="28"/>
        <v>3025966.1313903225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3025966.1313903225</v>
      </c>
      <c r="J330" s="455">
        <f t="array" ref="J330">IFERROR(INDEX('Retirement Calculator'!J:J,MATCH('Isaac 401k'!N330,'Retirement Calculator'!A:A,0),0),0)</f>
        <v>6404.7404596389215</v>
      </c>
      <c r="K330" s="455">
        <f t="shared" ca="1" si="27"/>
        <v>12581.505795544514</v>
      </c>
      <c r="L330" s="455">
        <f t="shared" ca="1" si="28"/>
        <v>3032142.8967262278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3032142.8967262278</v>
      </c>
      <c r="J331" s="455">
        <f t="array" ref="J331">IFERROR(INDEX('Retirement Calculator'!J:J,MATCH('Isaac 401k'!N331,'Retirement Calculator'!A:A,0),0),0)</f>
        <v>6404.7404596389215</v>
      </c>
      <c r="K331" s="455">
        <f t="shared" ca="1" si="27"/>
        <v>12607.242317777453</v>
      </c>
      <c r="L331" s="455">
        <f t="shared" ca="1" si="28"/>
        <v>3038345.3985843663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3038345.3985843663</v>
      </c>
      <c r="J332" s="455">
        <f t="array" ref="J332">IFERROR(INDEX('Retirement Calculator'!J:J,MATCH('Isaac 401k'!N332,'Retirement Calculator'!A:A,0),0),0)</f>
        <v>6404.7404596389215</v>
      </c>
      <c r="K332" s="455">
        <f t="shared" ca="1" si="27"/>
        <v>12633.086075519697</v>
      </c>
      <c r="L332" s="455">
        <f t="shared" ca="1" si="28"/>
        <v>3044573.7442002469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3044573.7442002469</v>
      </c>
      <c r="J333" s="455">
        <f t="array" ref="J333">IFERROR(INDEX('Retirement Calculator'!J:J,MATCH('Isaac 401k'!N333,'Retirement Calculator'!A:A,0),0),0)</f>
        <v>6404.7404596389215</v>
      </c>
      <c r="K333" s="455">
        <f t="shared" ca="1" si="27"/>
        <v>12659.037515585866</v>
      </c>
      <c r="L333" s="455">
        <f t="shared" ca="1" si="28"/>
        <v>3050828.0412561935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3050828.0412561935</v>
      </c>
      <c r="J334" s="455">
        <f t="array" ref="J334">IFERROR(INDEX('Retirement Calculator'!J:J,MATCH('Isaac 401k'!N334,'Retirement Calculator'!A:A,0),0),0)</f>
        <v>6404.7404596389215</v>
      </c>
      <c r="K334" s="455">
        <f t="shared" ca="1" si="27"/>
        <v>12685.097086652309</v>
      </c>
      <c r="L334" s="455">
        <f t="shared" ca="1" si="28"/>
        <v>3057108.3978832066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3057108.3978832066</v>
      </c>
      <c r="J335" s="455">
        <f t="array" ref="J335">IFERROR(INDEX('Retirement Calculator'!J:J,MATCH('Isaac 401k'!N335,'Retirement Calculator'!A:A,0),0),0)</f>
        <v>6404.7404596389215</v>
      </c>
      <c r="K335" s="455">
        <f t="shared" ca="1" si="27"/>
        <v>12711.265239264865</v>
      </c>
      <c r="L335" s="455">
        <f t="shared" ca="1" si="28"/>
        <v>3063414.9226628323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3063414.9226628323</v>
      </c>
      <c r="J336" s="455">
        <f t="array" ref="J336">IFERROR(INDEX('Retirement Calculator'!J:J,MATCH('Isaac 401k'!N336,'Retirement Calculator'!A:A,0),0),0)</f>
        <v>6404.7404596389215</v>
      </c>
      <c r="K336" s="455">
        <f t="shared" ca="1" si="27"/>
        <v>12737.542425846637</v>
      </c>
      <c r="L336" s="455">
        <f t="shared" ca="1" si="28"/>
        <v>3069747.7246290399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3069747.7246290399</v>
      </c>
      <c r="J337" s="455">
        <f t="array" ref="J337">IFERROR(INDEX('Retirement Calculator'!J:J,MATCH('Isaac 401k'!N337,'Retirement Calculator'!A:A,0),0),0)</f>
        <v>6404.7404596389215</v>
      </c>
      <c r="K337" s="455">
        <f t="shared" ca="1" si="27"/>
        <v>12763.929100705836</v>
      </c>
      <c r="L337" s="455">
        <f t="shared" ca="1" si="28"/>
        <v>3076106.9132701065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3076106.9132701065</v>
      </c>
      <c r="J338" s="455">
        <f t="array" ref="J338">IFERROR(INDEX('Retirement Calculator'!J:J,MATCH('Isaac 401k'!N338,'Retirement Calculator'!A:A,0),0),0)</f>
        <v>6404.7404596389215</v>
      </c>
      <c r="K338" s="455">
        <f t="shared" ca="1" si="27"/>
        <v>12790.425720043615</v>
      </c>
      <c r="L338" s="455">
        <f t="shared" ca="1" si="28"/>
        <v>3082492.5985305109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3082492.5985305109</v>
      </c>
      <c r="J339" s="455">
        <f t="array" ref="J339">IFERROR(INDEX('Retirement Calculator'!J:J,MATCH('Isaac 401k'!N339,'Retirement Calculator'!A:A,0),0),0)</f>
        <v>6404.7404596389215</v>
      </c>
      <c r="K339" s="455">
        <f t="shared" ca="1" si="27"/>
        <v>12817.032741961966</v>
      </c>
      <c r="L339" s="455">
        <f t="shared" ca="1" si="28"/>
        <v>3088904.8908128338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3088904.8908128338</v>
      </c>
      <c r="J340" s="455">
        <f t="array" ref="J340">IFERROR(INDEX('Retirement Calculator'!J:J,MATCH('Isaac 401k'!N340,'Retirement Calculator'!A:A,0),0),0)</f>
        <v>6404.7404596389215</v>
      </c>
      <c r="K340" s="455">
        <f t="shared" ca="1" si="27"/>
        <v>12843.750626471645</v>
      </c>
      <c r="L340" s="455">
        <f t="shared" ca="1" si="28"/>
        <v>3095343.9009796665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3095343.9009796665</v>
      </c>
      <c r="J341" s="455">
        <f t="array" ref="J341">IFERROR(INDEX('Retirement Calculator'!J:J,MATCH('Isaac 401k'!N341,'Retirement Calculator'!A:A,0),0),0)</f>
        <v>6404.7404596389215</v>
      </c>
      <c r="K341" s="455">
        <f t="shared" ca="1" si="27"/>
        <v>12870.579835500113</v>
      </c>
      <c r="L341" s="455">
        <f t="shared" ca="1" si="28"/>
        <v>3101809.7403555275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3101809.7403555275</v>
      </c>
      <c r="J342" s="455">
        <f t="array" ref="J342">IFERROR(INDEX('Retirement Calculator'!J:J,MATCH('Isaac 401k'!N342,'Retirement Calculator'!A:A,0),0),0)</f>
        <v>6404.7404596389215</v>
      </c>
      <c r="K342" s="455">
        <f t="shared" ca="1" si="27"/>
        <v>12897.520832899534</v>
      </c>
      <c r="L342" s="455">
        <f t="shared" ca="1" si="28"/>
        <v>3108302.5207287879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3108302.5207287879</v>
      </c>
      <c r="J343" s="455">
        <f t="array" ref="J343">IFERROR(INDEX('Retirement Calculator'!J:J,MATCH('Isaac 401k'!N343,'Retirement Calculator'!A:A,0),0),0)</f>
        <v>6404.7404596389215</v>
      </c>
      <c r="K343" s="455">
        <f t="shared" ca="1" si="27"/>
        <v>12924.574084454787</v>
      </c>
      <c r="L343" s="455">
        <f t="shared" ca="1" si="28"/>
        <v>3114822.3543536034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3114822.3543536034</v>
      </c>
      <c r="J344" s="455">
        <f t="array" ref="J344">IFERROR(INDEX('Retirement Calculator'!J:J,MATCH('Isaac 401k'!N344,'Retirement Calculator'!A:A,0),0),0)</f>
        <v>6404.7404596389215</v>
      </c>
      <c r="K344" s="455">
        <f t="shared" ca="1" si="27"/>
        <v>12951.740057891519</v>
      </c>
      <c r="L344" s="455">
        <f t="shared" ca="1" si="28"/>
        <v>3121369.353951856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3121369.353951856</v>
      </c>
      <c r="J345" s="455">
        <f t="array" ref="J345">IFERROR(INDEX('Retirement Calculator'!J:J,MATCH('Isaac 401k'!N345,'Retirement Calculator'!A:A,0),0),0)</f>
        <v>6404.7404596389215</v>
      </c>
      <c r="K345" s="455">
        <f t="shared" ca="1" si="27"/>
        <v>12979.019222884237</v>
      </c>
      <c r="L345" s="455">
        <f t="shared" ca="1" si="28"/>
        <v>3127943.6327151014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3127943.6327151014</v>
      </c>
      <c r="J346" s="455">
        <f t="array" ref="J346">IFERROR(INDEX('Retirement Calculator'!J:J,MATCH('Isaac 401k'!N346,'Retirement Calculator'!A:A,0),0),0)</f>
        <v>6404.7404596389215</v>
      </c>
      <c r="K346" s="455">
        <f t="shared" ca="1" si="27"/>
        <v>13006.412051064426</v>
      </c>
      <c r="L346" s="455">
        <f t="shared" ca="1" si="28"/>
        <v>3134545.3043065267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3134545.3043065267</v>
      </c>
      <c r="J347" s="455">
        <f t="array" ref="J347">IFERROR(INDEX('Retirement Calculator'!J:J,MATCH('Isaac 401k'!N347,'Retirement Calculator'!A:A,0),0),0)</f>
        <v>6404.7404596389215</v>
      </c>
      <c r="K347" s="455">
        <f t="shared" ca="1" si="27"/>
        <v>13033.919016028698</v>
      </c>
      <c r="L347" s="455">
        <f t="shared" ca="1" si="28"/>
        <v>3141174.4828629163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3141174.4828629163</v>
      </c>
      <c r="J348" s="455">
        <f t="array" ref="J348">IFERROR(INDEX('Retirement Calculator'!J:J,MATCH('Isaac 401k'!N348,'Retirement Calculator'!A:A,0),0),0)</f>
        <v>6404.7404596389215</v>
      </c>
      <c r="K348" s="455">
        <f t="shared" ca="1" si="27"/>
        <v>13061.540593346988</v>
      </c>
      <c r="L348" s="455">
        <f t="shared" ca="1" si="28"/>
        <v>3147831.2829966242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3147831.2829966242</v>
      </c>
      <c r="J349" s="455">
        <f t="array" ref="J349">IFERROR(INDEX('Retirement Calculator'!J:J,MATCH('Isaac 401k'!N349,'Retirement Calculator'!A:A,0),0),0)</f>
        <v>6404.7404596389215</v>
      </c>
      <c r="K349" s="455">
        <f t="shared" ca="1" si="27"/>
        <v>13089.277260570771</v>
      </c>
      <c r="L349" s="455">
        <f t="shared" ca="1" si="28"/>
        <v>3154515.8197975559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3154515.8197975559</v>
      </c>
      <c r="J350" s="455">
        <f t="array" ref="J350">IFERROR(INDEX('Retirement Calculator'!J:J,MATCH('Isaac 401k'!N350,'Retirement Calculator'!A:A,0),0),0)</f>
        <v>6404.7404596389215</v>
      </c>
      <c r="K350" s="455">
        <f t="shared" ca="1" si="27"/>
        <v>13117.12949724132</v>
      </c>
      <c r="L350" s="455">
        <f t="shared" ca="1" si="28"/>
        <v>3161228.208835158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3161228.208835158</v>
      </c>
      <c r="J351" s="455">
        <f t="array" ref="J351">IFERROR(INDEX('Retirement Calculator'!J:J,MATCH('Isaac 401k'!N351,'Retirement Calculator'!A:A,0),0),0)</f>
        <v>6404.7404596389215</v>
      </c>
      <c r="K351" s="455">
        <f t="shared" ca="1" si="27"/>
        <v>13145.097784897995</v>
      </c>
      <c r="L351" s="455">
        <f t="shared" ca="1" si="28"/>
        <v>3167968.5661604167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3167968.5661604167</v>
      </c>
      <c r="J352" s="455">
        <f t="array" ref="J352">IFERROR(INDEX('Retirement Calculator'!J:J,MATCH('Isaac 401k'!N352,'Retirement Calculator'!A:A,0),0),0)</f>
        <v>6404.7404596389215</v>
      </c>
      <c r="K352" s="455">
        <f t="shared" ca="1" si="27"/>
        <v>13173.182607086574</v>
      </c>
      <c r="L352" s="455">
        <f t="shared" ca="1" si="28"/>
        <v>3174737.008307864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3174737.008307864</v>
      </c>
      <c r="J353" s="455">
        <f t="array" ref="J353">IFERROR(INDEX('Retirement Calculator'!J:J,MATCH('Isaac 401k'!N353,'Retirement Calculator'!A:A,0),0),0)</f>
        <v>6404.7404596389215</v>
      </c>
      <c r="K353" s="455">
        <f t="shared" ca="1" si="27"/>
        <v>13201.384449367602</v>
      </c>
      <c r="L353" s="455">
        <f t="shared" ca="1" si="28"/>
        <v>3181533.6522975923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3181533.6522975923</v>
      </c>
      <c r="J354" s="455">
        <f t="array" ref="J354">IFERROR(INDEX('Retirement Calculator'!J:J,MATCH('Isaac 401k'!N354,'Retirement Calculator'!A:A,0),0),0)</f>
        <v>6404.7404596389215</v>
      </c>
      <c r="K354" s="455">
        <f t="shared" ca="1" si="27"/>
        <v>13229.703799324805</v>
      </c>
      <c r="L354" s="455">
        <f t="shared" ca="1" si="28"/>
        <v>3188358.6156372777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3188358.6156372777</v>
      </c>
      <c r="J355" s="455">
        <f t="array" ref="J355">IFERROR(INDEX('Retirement Calculator'!J:J,MATCH('Isaac 401k'!N355,'Retirement Calculator'!A:A,0),0),0)</f>
        <v>6404.7404596389215</v>
      </c>
      <c r="K355" s="455">
        <f t="shared" ca="1" si="27"/>
        <v>13258.141146573495</v>
      </c>
      <c r="L355" s="455">
        <f t="shared" ca="1" si="28"/>
        <v>3195212.0163242123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3195212.0163242123</v>
      </c>
      <c r="J356" s="455">
        <f t="array" ref="J356">IFERROR(INDEX('Retirement Calculator'!J:J,MATCH('Isaac 401k'!N356,'Retirement Calculator'!A:A,0),0),0)</f>
        <v>6404.7404596389215</v>
      </c>
      <c r="K356" s="455">
        <f t="shared" ca="1" si="27"/>
        <v>13286.696982769055</v>
      </c>
      <c r="L356" s="455">
        <f t="shared" ca="1" si="28"/>
        <v>3202093.972847342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3202093.972847342</v>
      </c>
      <c r="J357" s="455">
        <f t="array" ref="J357">IFERROR(INDEX('Retirement Calculator'!J:J,MATCH('Isaac 401k'!N357,'Retirement Calculator'!A:A,0),0),0)</f>
        <v>6404.7404596389215</v>
      </c>
      <c r="K357" s="455">
        <f t="shared" ca="1" si="27"/>
        <v>13315.371801615429</v>
      </c>
      <c r="L357" s="455">
        <f t="shared" ca="1" si="28"/>
        <v>3209004.6041893181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3209004.6041893181</v>
      </c>
      <c r="J358" s="455">
        <f t="array" ref="J358">IFERROR(INDEX('Retirement Calculator'!J:J,MATCH('Isaac 401k'!N358,'Retirement Calculator'!A:A,0),0),0)</f>
        <v>6404.7404596389215</v>
      </c>
      <c r="K358" s="455">
        <f t="shared" ca="1" si="27"/>
        <v>13344.166098873662</v>
      </c>
      <c r="L358" s="455">
        <f t="shared" ca="1" si="28"/>
        <v>3215944.0298285526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3215944.0298285526</v>
      </c>
      <c r="J359" s="455">
        <f t="array" ref="J359">IFERROR(INDEX('Retirement Calculator'!J:J,MATCH('Isaac 401k'!N359,'Retirement Calculator'!A:A,0),0),0)</f>
        <v>6404.7404596389215</v>
      </c>
      <c r="K359" s="455">
        <f t="shared" ca="1" si="27"/>
        <v>13373.080372370472</v>
      </c>
      <c r="L359" s="455">
        <f t="shared" ca="1" si="28"/>
        <v>3222912.3697412838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3222912.3697412838</v>
      </c>
      <c r="J360" s="455">
        <f t="array" ref="J360">IFERROR(INDEX('Retirement Calculator'!J:J,MATCH('Isaac 401k'!N360,'Retirement Calculator'!A:A,0),0),0)</f>
        <v>6404.7404596389215</v>
      </c>
      <c r="K360" s="455">
        <f t="shared" ca="1" si="27"/>
        <v>13402.115122006853</v>
      </c>
      <c r="L360" s="455">
        <f t="shared" ca="1" si="28"/>
        <v>3229909.7444036514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3229909.7444036514</v>
      </c>
      <c r="J361" s="455">
        <f t="array" ref="J361">IFERROR(INDEX('Retirement Calculator'!J:J,MATCH('Isaac 401k'!N361,'Retirement Calculator'!A:A,0),0),0)</f>
        <v>6404.7404596389215</v>
      </c>
      <c r="K361" s="455">
        <f t="shared" ca="1" si="27"/>
        <v>13431.270849766717</v>
      </c>
      <c r="L361" s="455">
        <f t="shared" ca="1" si="28"/>
        <v>3236936.274793779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3236936.274793779</v>
      </c>
      <c r="J362" s="455">
        <f t="array" ref="J362">IFERROR(INDEX('Retirement Calculator'!J:J,MATCH('Isaac 401k'!N362,'Retirement Calculator'!A:A,0),0),0)</f>
        <v>6404.7404596389215</v>
      </c>
      <c r="K362" s="455">
        <f t="shared" ca="1" si="27"/>
        <v>13460.548059725583</v>
      </c>
      <c r="L362" s="455">
        <f t="shared" ca="1" si="28"/>
        <v>3243992.0823938656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3243992.0823938656</v>
      </c>
      <c r="J363" s="455">
        <f t="array" ref="J363">IFERROR(INDEX('Retirement Calculator'!J:J,MATCH('Isaac 401k'!N363,'Retirement Calculator'!A:A,0),0),0)</f>
        <v>6404.7404596389215</v>
      </c>
      <c r="K363" s="455">
        <f t="shared" ca="1" si="27"/>
        <v>13489.947258059277</v>
      </c>
      <c r="L363" s="455">
        <f t="shared" ca="1" si="28"/>
        <v>3251077.2891922859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3251077.2891922859</v>
      </c>
      <c r="J364" s="455">
        <f t="array" ref="J364">IFERROR(INDEX('Retirement Calculator'!J:J,MATCH('Isaac 401k'!N364,'Retirement Calculator'!A:A,0),0),0)</f>
        <v>6404.7404596389215</v>
      </c>
      <c r="K364" s="455">
        <f t="shared" ca="1" si="27"/>
        <v>13519.468953052694</v>
      </c>
      <c r="L364" s="455">
        <f t="shared" ca="1" si="28"/>
        <v>3258192.0176856993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3258192.0176856993</v>
      </c>
      <c r="J365" s="455">
        <f t="array" ref="J365">IFERROR(INDEX('Retirement Calculator'!J:J,MATCH('Isaac 401k'!N365,'Retirement Calculator'!A:A,0),0),0)</f>
        <v>6404.7404596389215</v>
      </c>
      <c r="K365" s="455">
        <f t="shared" ca="1" si="27"/>
        <v>13549.113655108584</v>
      </c>
      <c r="L365" s="455">
        <f t="shared" ca="1" si="28"/>
        <v>3265336.3908811687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3265336.3908811687</v>
      </c>
      <c r="J366" s="455">
        <f t="array" ref="J366">IFERROR(INDEX('Retirement Calculator'!J:J,MATCH('Isaac 401k'!N366,'Retirement Calculator'!A:A,0),0),0)</f>
        <v>6404.7404596389215</v>
      </c>
      <c r="K366" s="455">
        <f t="shared" ca="1" si="27"/>
        <v>13578.881876756373</v>
      </c>
      <c r="L366" s="455">
        <f t="shared" ca="1" si="28"/>
        <v>3272510.532298286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3272510.532298286</v>
      </c>
      <c r="J367" s="455">
        <f t="array" ref="J367">IFERROR(INDEX('Retirement Calculator'!J:J,MATCH('Isaac 401k'!N367,'Retirement Calculator'!A:A,0),0),0)</f>
        <v>6404.7404596389215</v>
      </c>
      <c r="K367" s="455">
        <f t="shared" ca="1" si="27"/>
        <v>13608.774132661028</v>
      </c>
      <c r="L367" s="455">
        <f t="shared" ca="1" si="28"/>
        <v>3279714.5659713079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3279714.5659713079</v>
      </c>
      <c r="J368" s="455">
        <f t="array" ref="J368">IFERROR(INDEX('Retirement Calculator'!J:J,MATCH('Isaac 401k'!N368,'Retirement Calculator'!A:A,0),0),0)</f>
        <v>6404.7404596389215</v>
      </c>
      <c r="K368" s="455">
        <f t="shared" ca="1" si="27"/>
        <v>13638.790939631952</v>
      </c>
      <c r="L368" s="455">
        <f t="shared" ca="1" si="28"/>
        <v>3286948.6164513007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3286948.6164513007</v>
      </c>
      <c r="J369" s="455">
        <f t="array" ref="J369">IFERROR(INDEX('Retirement Calculator'!J:J,MATCH('Isaac 401k'!N369,'Retirement Calculator'!A:A,0),0),0)</f>
        <v>6404.7404596389215</v>
      </c>
      <c r="K369" s="455">
        <f t="shared" ca="1" si="27"/>
        <v>13668.932816631925</v>
      </c>
      <c r="L369" s="455">
        <f t="shared" ca="1" si="28"/>
        <v>3294212.8088082937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3294212.8088082937</v>
      </c>
      <c r="J370" s="455">
        <f t="array" ref="J370">IFERROR(INDEX('Retirement Calculator'!J:J,MATCH('Isaac 401k'!N370,'Retirement Calculator'!A:A,0),0),0)</f>
        <v>6404.7404596389215</v>
      </c>
      <c r="K370" s="455">
        <f t="shared" ca="1" si="27"/>
        <v>13699.200284786059</v>
      </c>
      <c r="L370" s="455">
        <f t="shared" ca="1" si="28"/>
        <v>3301507.2686334406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3301507.2686334406</v>
      </c>
      <c r="J371" s="455">
        <f t="array" ref="J371">IFERROR(INDEX('Retirement Calculator'!J:J,MATCH('Isaac 401k'!N371,'Retirement Calculator'!A:A,0),0),0)</f>
        <v>6404.7404596389215</v>
      </c>
      <c r="K371" s="455">
        <f t="shared" ca="1" si="27"/>
        <v>13729.593867390839</v>
      </c>
      <c r="L371" s="455">
        <f t="shared" ca="1" si="28"/>
        <v>3308832.1220411924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3308832.1220411924</v>
      </c>
      <c r="J372" s="455">
        <f t="array" ref="J372">IFERROR(INDEX('Retirement Calculator'!J:J,MATCH('Isaac 401k'!N372,'Retirement Calculator'!A:A,0),0),0)</f>
        <v>6404.7404596389215</v>
      </c>
      <c r="K372" s="455">
        <f t="shared" ca="1" si="27"/>
        <v>13760.11408992314</v>
      </c>
      <c r="L372" s="455">
        <f t="shared" ca="1" si="28"/>
        <v>3316187.4956714762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3316187.4956714762</v>
      </c>
      <c r="J373" s="455">
        <f t="array" ref="J373">IFERROR(INDEX('Retirement Calculator'!J:J,MATCH('Isaac 401k'!N373,'Retirement Calculator'!A:A,0),0),0)</f>
        <v>6404.7404596389215</v>
      </c>
      <c r="K373" s="455">
        <f t="shared" ca="1" si="27"/>
        <v>13790.761480049323</v>
      </c>
      <c r="L373" s="455">
        <f t="shared" ca="1" si="28"/>
        <v>3323573.5166918864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3323573.5166918864</v>
      </c>
      <c r="J374" s="455">
        <f t="array" ref="J374">IFERROR(INDEX('Retirement Calculator'!J:J,MATCH('Isaac 401k'!N374,'Retirement Calculator'!A:A,0),0),0)</f>
        <v>6404.7404596389215</v>
      </c>
      <c r="K374" s="455">
        <f t="shared" ca="1" si="27"/>
        <v>13821.536567634363</v>
      </c>
      <c r="L374" s="455">
        <f t="shared" ca="1" si="28"/>
        <v>3330990.3127998817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3330990.3127998817</v>
      </c>
      <c r="J375" s="455">
        <f t="array" ref="J375">IFERROR(INDEX('Retirement Calculator'!J:J,MATCH('Isaac 401k'!N375,'Retirement Calculator'!A:A,0),0),0)</f>
        <v>6404.7404596389215</v>
      </c>
      <c r="K375" s="455">
        <f t="shared" ca="1" si="27"/>
        <v>13852.439884751011</v>
      </c>
      <c r="L375" s="455">
        <f t="shared" ca="1" si="28"/>
        <v>3338438.0122249937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3338438.0122249937</v>
      </c>
      <c r="J376" s="455">
        <f t="array" ref="J376">IFERROR(INDEX('Retirement Calculator'!J:J,MATCH('Isaac 401k'!N376,'Retirement Calculator'!A:A,0),0),0)</f>
        <v>6404.7404596389215</v>
      </c>
      <c r="K376" s="455">
        <f t="shared" ca="1" si="27"/>
        <v>13883.471965688979</v>
      </c>
      <c r="L376" s="455">
        <f t="shared" ca="1" si="28"/>
        <v>3345916.7437310433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3345916.7437310433</v>
      </c>
      <c r="J377" s="455">
        <f t="array" ref="J377">IFERROR(INDEX('Retirement Calculator'!J:J,MATCH('Isaac 401k'!N377,'Retirement Calculator'!A:A,0),0),0)</f>
        <v>6404.7404596389215</v>
      </c>
      <c r="K377" s="455">
        <f t="shared" ca="1" si="27"/>
        <v>13914.633346964183</v>
      </c>
      <c r="L377" s="455">
        <f t="shared" ca="1" si="28"/>
        <v>3353426.6366183683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3353426.6366183683</v>
      </c>
      <c r="J378" s="455">
        <f t="array" ref="J378">IFERROR(INDEX('Retirement Calculator'!J:J,MATCH('Isaac 401k'!N378,'Retirement Calculator'!A:A,0),0),0)</f>
        <v>6404.7404596389215</v>
      </c>
      <c r="K378" s="455">
        <f t="shared" ca="1" si="27"/>
        <v>13945.924567328037</v>
      </c>
      <c r="L378" s="455">
        <f t="shared" ca="1" si="28"/>
        <v>3360967.820726057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3360967.820726057</v>
      </c>
      <c r="J379" s="455">
        <f t="array" ref="J379">IFERROR(INDEX('Retirement Calculator'!J:J,MATCH('Isaac 401k'!N379,'Retirement Calculator'!A:A,0),0),0)</f>
        <v>6404.7404596389215</v>
      </c>
      <c r="K379" s="455">
        <f t="shared" ca="1" si="27"/>
        <v>13977.346167776739</v>
      </c>
      <c r="L379" s="455">
        <f t="shared" ca="1" si="28"/>
        <v>3368540.4264341947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3368540.4264341947</v>
      </c>
      <c r="J380" s="455">
        <f t="array" ref="J380">IFERROR(INDEX('Retirement Calculator'!J:J,MATCH('Isaac 401k'!N380,'Retirement Calculator'!A:A,0),0),0)</f>
        <v>6404.7404596389215</v>
      </c>
      <c r="K380" s="455">
        <f t="shared" ca="1" si="27"/>
        <v>14008.898691560646</v>
      </c>
      <c r="L380" s="455">
        <f t="shared" ca="1" si="28"/>
        <v>3376144.5846661162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3376144.5846661162</v>
      </c>
      <c r="J381" s="455">
        <f t="array" ref="J381">IFERROR(INDEX('Retirement Calculator'!J:J,MATCH('Isaac 401k'!N381,'Retirement Calculator'!A:A,0),0),0)</f>
        <v>6404.7404596389215</v>
      </c>
      <c r="K381" s="455">
        <f t="shared" ca="1" si="27"/>
        <v>14040.582684193654</v>
      </c>
      <c r="L381" s="455">
        <f t="shared" ca="1" si="28"/>
        <v>3383780.4268906708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3383780.4268906708</v>
      </c>
      <c r="J382" s="455">
        <f t="array" ref="J382">IFERROR(INDEX('Retirement Calculator'!J:J,MATCH('Isaac 401k'!N382,'Retirement Calculator'!A:A,0),0),0)</f>
        <v>6404.7404596389215</v>
      </c>
      <c r="K382" s="455">
        <f t="shared" ca="1" si="27"/>
        <v>14072.398693462632</v>
      </c>
      <c r="L382" s="455">
        <f t="shared" ca="1" si="28"/>
        <v>3391448.0851244945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3391448.0851244945</v>
      </c>
      <c r="J383" s="455">
        <f t="array" ref="J383">IFERROR(INDEX('Retirement Calculator'!J:J,MATCH('Isaac 401k'!N383,'Retirement Calculator'!A:A,0),0),0)</f>
        <v>6404.7404596389215</v>
      </c>
      <c r="K383" s="455">
        <f t="shared" ca="1" si="27"/>
        <v>14104.347269436897</v>
      </c>
      <c r="L383" s="455">
        <f t="shared" ca="1" si="28"/>
        <v>3399147.6919342922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3399147.6919342922</v>
      </c>
      <c r="J384" s="455">
        <f t="array" ref="J384">IFERROR(INDEX('Retirement Calculator'!J:J,MATCH('Isaac 401k'!N384,'Retirement Calculator'!A:A,0),0),0)</f>
        <v>6404.7404596389215</v>
      </c>
      <c r="K384" s="455">
        <f t="shared" ca="1" si="27"/>
        <v>14136.428964477724</v>
      </c>
      <c r="L384" s="455">
        <f t="shared" ca="1" si="28"/>
        <v>3406879.3804391306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3406879.3804391306</v>
      </c>
      <c r="J385" s="455">
        <f t="array" ref="J385">IFERROR(INDEX('Retirement Calculator'!J:J,MATCH('Isaac 401k'!N385,'Retirement Calculator'!A:A,0),0),0)</f>
        <v>6404.7404596389215</v>
      </c>
      <c r="K385" s="455">
        <f t="shared" ca="1" si="27"/>
        <v>14168.644333247881</v>
      </c>
      <c r="L385" s="455">
        <f t="shared" ca="1" si="28"/>
        <v>3414643.2843127395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3414643.2843127395</v>
      </c>
      <c r="J386" s="455">
        <f t="array" ref="J386">IFERROR(INDEX('Retirement Calculator'!J:J,MATCH('Isaac 401k'!N386,'Retirement Calculator'!A:A,0),0),0)</f>
        <v>6404.7404596389215</v>
      </c>
      <c r="K386" s="455">
        <f t="shared" ca="1" si="27"/>
        <v>14200.993932721251</v>
      </c>
      <c r="L386" s="455">
        <f t="shared" ca="1" si="28"/>
        <v>3422439.5377858216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3422439.5377858216</v>
      </c>
      <c r="J387" s="455">
        <f t="array" ref="J387">IFERROR(INDEX('Retirement Calculator'!J:J,MATCH('Isaac 401k'!N387,'Retirement Calculator'!A:A,0),0),0)</f>
        <v>6404.7404596389215</v>
      </c>
      <c r="K387" s="455">
        <f t="shared" ca="1" si="27"/>
        <v>14233.478322192426</v>
      </c>
      <c r="L387" s="455">
        <f t="shared" ca="1" si="28"/>
        <v>3430268.275648375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3430268.275648375</v>
      </c>
      <c r="J388" s="455">
        <f t="array" ref="J388">IFERROR(INDEX('Retirement Calculator'!J:J,MATCH('Isaac 401k'!N388,'Retirement Calculator'!A:A,0),0),0)</f>
        <v>6404.7404596389215</v>
      </c>
      <c r="K388" s="455">
        <f t="shared" ca="1" si="27"/>
        <v>14266.098063286399</v>
      </c>
      <c r="L388" s="455">
        <f t="shared" ca="1" si="28"/>
        <v>3438129.6332520223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3438129.6332520223</v>
      </c>
      <c r="J389" s="455">
        <f t="array" ref="J389">IFERROR(INDEX('Retirement Calculator'!J:J,MATCH('Isaac 401k'!N389,'Retirement Calculator'!A:A,0),0),0)</f>
        <v>6404.7404596389215</v>
      </c>
      <c r="K389" s="455">
        <f t="shared" ca="1" si="27"/>
        <v>14298.853719968263</v>
      </c>
      <c r="L389" s="455">
        <f t="shared" ca="1" si="28"/>
        <v>3446023.7465123516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3446023.7465123516</v>
      </c>
      <c r="J390" s="455">
        <f t="array" ref="J390">IFERROR(INDEX('Retirement Calculator'!J:J,MATCH('Isaac 401k'!N390,'Retirement Calculator'!A:A,0),0),0)</f>
        <v>6404.7404596389215</v>
      </c>
      <c r="K390" s="455">
        <f t="shared" ca="1" si="27"/>
        <v>14331.745858552968</v>
      </c>
      <c r="L390" s="455">
        <f t="shared" ca="1" si="28"/>
        <v>3453950.7519112653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3453950.7519112653</v>
      </c>
      <c r="J391" s="455">
        <f t="array" ref="J391">IFERROR(INDEX('Retirement Calculator'!J:J,MATCH('Isaac 401k'!N391,'Retirement Calculator'!A:A,0),0),0)</f>
        <v>6404.7404596389215</v>
      </c>
      <c r="K391" s="455">
        <f t="shared" ca="1" si="27"/>
        <v>14364.775047715109</v>
      </c>
      <c r="L391" s="455">
        <f t="shared" ca="1" si="28"/>
        <v>3461910.7864993415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3461910.7864993415</v>
      </c>
      <c r="J392" s="455">
        <f t="array" ref="J392">IFERROR(INDEX('Retirement Calculator'!J:J,MATCH('Isaac 401k'!N392,'Retirement Calculator'!A:A,0),0),0)</f>
        <v>6404.7404596389215</v>
      </c>
      <c r="K392" s="455">
        <f t="shared" ca="1" si="27"/>
        <v>14397.941858498762</v>
      </c>
      <c r="L392" s="455">
        <f t="shared" ca="1" si="28"/>
        <v>3469903.9878982012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3469903.9878982012</v>
      </c>
      <c r="J393" s="455">
        <f t="array" ref="J393">IFERROR(INDEX('Retirement Calculator'!J:J,MATCH('Isaac 401k'!N393,'Retirement Calculator'!A:A,0),0),0)</f>
        <v>6404.7404596389215</v>
      </c>
      <c r="K393" s="455">
        <f t="shared" ca="1" si="27"/>
        <v>14431.246864327342</v>
      </c>
      <c r="L393" s="455">
        <f t="shared" ca="1" si="28"/>
        <v>3477930.4943028893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3477930.4943028893</v>
      </c>
      <c r="J394" s="455">
        <f t="array" ref="J394">IFERROR(INDEX('Retirement Calculator'!J:J,MATCH('Isaac 401k'!N394,'Retirement Calculator'!A:A,0),0),0)</f>
        <v>6404.7404596389215</v>
      </c>
      <c r="K394" s="455">
        <f t="shared" ca="1" si="27"/>
        <v>14464.690641013542</v>
      </c>
      <c r="L394" s="455">
        <f t="shared" ca="1" si="28"/>
        <v>3485990.4444842637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3485990.4444842637</v>
      </c>
      <c r="J395" s="455">
        <f t="array" ref="J395">IFERROR(INDEX('Retirement Calculator'!J:J,MATCH('Isaac 401k'!N395,'Retirement Calculator'!A:A,0),0),0)</f>
        <v>6404.7404596389215</v>
      </c>
      <c r="K395" s="455">
        <f t="shared" ca="1" si="27"/>
        <v>14498.273766769269</v>
      </c>
      <c r="L395" s="455">
        <f t="shared" ca="1" si="28"/>
        <v>3494083.9777913936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3494083.9777913936</v>
      </c>
      <c r="J396" s="455">
        <f t="array" ref="J396">IFERROR(INDEX('Retirement Calculator'!J:J,MATCH('Isaac 401k'!N396,'Retirement Calculator'!A:A,0),0),0)</f>
        <v>6404.7404596389215</v>
      </c>
      <c r="K396" s="455">
        <f t="shared" ca="1" si="27"/>
        <v>14531.996822215642</v>
      </c>
      <c r="L396" s="455">
        <f t="shared" ca="1" si="28"/>
        <v>3502211.2341539701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3502211.2341539701</v>
      </c>
      <c r="J397" s="455">
        <f t="array" ref="J397">IFERROR(INDEX('Retirement Calculator'!J:J,MATCH('Isaac 401k'!N397,'Retirement Calculator'!A:A,0),0),0)</f>
        <v>6404.7404596389215</v>
      </c>
      <c r="K397" s="455">
        <f t="shared" ca="1" si="27"/>
        <v>14565.860390393043</v>
      </c>
      <c r="L397" s="455">
        <f t="shared" ca="1" si="28"/>
        <v>3510372.3540847241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3510372.3540847241</v>
      </c>
      <c r="J398" s="455">
        <f t="array" ref="J398">IFERROR(INDEX('Retirement Calculator'!J:J,MATCH('Isaac 401k'!N398,'Retirement Calculator'!A:A,0),0),0)</f>
        <v>6404.7404596389215</v>
      </c>
      <c r="K398" s="455">
        <f t="shared" ca="1" si="27"/>
        <v>14599.865056771187</v>
      </c>
      <c r="L398" s="455">
        <f t="shared" ca="1" si="28"/>
        <v>3518567.4786818563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3518567.4786818563</v>
      </c>
      <c r="J399" s="455">
        <f t="array" ref="J399">IFERROR(INDEX('Retirement Calculator'!J:J,MATCH('Isaac 401k'!N399,'Retirement Calculator'!A:A,0),0),0)</f>
        <v>6404.7404596389215</v>
      </c>
      <c r="K399" s="455">
        <f t="shared" ca="1" si="27"/>
        <v>14634.011409259238</v>
      </c>
      <c r="L399" s="455">
        <f t="shared" ca="1" si="28"/>
        <v>3526796.7496314766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3526796.7496314766</v>
      </c>
      <c r="J400" s="455">
        <f t="array" ref="J400">IFERROR(INDEX('Retirement Calculator'!J:J,MATCH('Isaac 401k'!N400,'Retirement Calculator'!A:A,0),0),0)</f>
        <v>6404.7404596389215</v>
      </c>
      <c r="K400" s="455">
        <f t="shared" ca="1" si="27"/>
        <v>14668.30003821599</v>
      </c>
      <c r="L400" s="455">
        <f t="shared" ca="1" si="28"/>
        <v>3535060.3092100536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3535060.3092100536</v>
      </c>
      <c r="J401" s="455">
        <f t="array" ref="J401">IFERROR(INDEX('Retirement Calculator'!J:J,MATCH('Isaac 401k'!N401,'Retirement Calculator'!A:A,0),0),0)</f>
        <v>6404.7404596389215</v>
      </c>
      <c r="K401" s="455">
        <f t="shared" ca="1" si="27"/>
        <v>14702.73153646006</v>
      </c>
      <c r="L401" s="455">
        <f t="shared" ca="1" si="28"/>
        <v>3543358.3002868746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3543358.3002868746</v>
      </c>
      <c r="J402" s="455">
        <f t="array" ref="J402">IFERROR(INDEX('Retirement Calculator'!J:J,MATCH('Isaac 401k'!N402,'Retirement Calculator'!A:A,0),0),0)</f>
        <v>6404.7404596389215</v>
      </c>
      <c r="K402" s="455">
        <f t="shared" ca="1" si="27"/>
        <v>14737.306499280146</v>
      </c>
      <c r="L402" s="455">
        <f t="shared" ca="1" si="28"/>
        <v>3551690.8663265156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3551690.8663265156</v>
      </c>
      <c r="J403" s="455">
        <f t="array" ref="J403">IFERROR(INDEX('Retirement Calculator'!J:J,MATCH('Isaac 401k'!N403,'Retirement Calculator'!A:A,0),0),0)</f>
        <v>6404.7404596389215</v>
      </c>
      <c r="K403" s="455">
        <f t="shared" ca="1" si="27"/>
        <v>14772.025524445318</v>
      </c>
      <c r="L403" s="455">
        <f t="shared" ca="1" si="28"/>
        <v>3560058.1513913218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3560058.1513913218</v>
      </c>
      <c r="J404" s="455">
        <f t="array" ref="J404">IFERROR(INDEX('Retirement Calculator'!J:J,MATCH('Isaac 401k'!N404,'Retirement Calculator'!A:A,0),0),0)</f>
        <v>6404.7404596389215</v>
      </c>
      <c r="K404" s="455">
        <f t="shared" ca="1" si="27"/>
        <v>14806.889212215347</v>
      </c>
      <c r="L404" s="455">
        <f t="shared" ca="1" si="28"/>
        <v>3568460.300143898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3568460.300143898</v>
      </c>
      <c r="J405" s="455">
        <f t="array" ref="J405">IFERROR(INDEX('Retirement Calculator'!J:J,MATCH('Isaac 401k'!N405,'Retirement Calculator'!A:A,0),0),0)</f>
        <v>6404.7404596389215</v>
      </c>
      <c r="K405" s="455">
        <f t="shared" ca="1" si="27"/>
        <v>14841.89816535108</v>
      </c>
      <c r="L405" s="455">
        <f t="shared" ca="1" si="28"/>
        <v>3576897.4578496101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3576897.4578496101</v>
      </c>
      <c r="J406" s="455">
        <f t="array" ref="J406">IFERROR(INDEX('Retirement Calculator'!J:J,MATCH('Isaac 401k'!N406,'Retirement Calculator'!A:A,0),0),0)</f>
        <v>6404.7404596389215</v>
      </c>
      <c r="K406" s="455">
        <f t="shared" ca="1" si="27"/>
        <v>14877.052989124879</v>
      </c>
      <c r="L406" s="455">
        <f t="shared" ca="1" si="28"/>
        <v>3585369.7703790958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3585369.7703790958</v>
      </c>
      <c r="J407" s="455">
        <f t="array" ref="J407">IFERROR(INDEX('Retirement Calculator'!J:J,MATCH('Isaac 401k'!N407,'Retirement Calculator'!A:A,0),0),0)</f>
        <v>6404.7404596389215</v>
      </c>
      <c r="K407" s="455">
        <f t="shared" ca="1" si="27"/>
        <v>14912.354291331068</v>
      </c>
      <c r="L407" s="455">
        <f t="shared" ca="1" si="28"/>
        <v>3593877.3842107877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3593877.3842107877</v>
      </c>
      <c r="J408" s="455">
        <f t="array" ref="J408">IFERROR(INDEX('Retirement Calculator'!J:J,MATCH('Isaac 401k'!N408,'Retirement Calculator'!A:A,0),0),0)</f>
        <v>6404.7404596389215</v>
      </c>
      <c r="K408" s="455">
        <f t="shared" ca="1" si="27"/>
        <v>14947.802682296453</v>
      </c>
      <c r="L408" s="455">
        <f t="shared" ca="1" si="28"/>
        <v>3602420.446433445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3602420.446433445</v>
      </c>
      <c r="J409" s="455">
        <f t="array" ref="J409">IFERROR(INDEX('Retirement Calculator'!J:J,MATCH('Isaac 401k'!N409,'Retirement Calculator'!A:A,0),0),0)</f>
        <v>6404.7404596389215</v>
      </c>
      <c r="K409" s="455">
        <f t="shared" ca="1" si="27"/>
        <v>14983.39877489086</v>
      </c>
      <c r="L409" s="455">
        <f t="shared" ca="1" si="28"/>
        <v>3610999.1047486966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3610999.1047486966</v>
      </c>
      <c r="J410" s="455">
        <f t="array" ref="J410">IFERROR(INDEX('Retirement Calculator'!J:J,MATCH('Isaac 401k'!N410,'Retirement Calculator'!A:A,0),0),0)</f>
        <v>6404.7404596389215</v>
      </c>
      <c r="K410" s="455">
        <f t="shared" ca="1" si="27"/>
        <v>15019.143184537741</v>
      </c>
      <c r="L410" s="455">
        <f t="shared" ca="1" si="28"/>
        <v>3619613.507473595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3619613.507473595</v>
      </c>
      <c r="J411" s="455">
        <f t="array" ref="J411">IFERROR(INDEX('Retirement Calculator'!J:J,MATCH('Isaac 401k'!N411,'Retirement Calculator'!A:A,0),0),0)</f>
        <v>6404.7404596389215</v>
      </c>
      <c r="K411" s="455">
        <f t="shared" ca="1" si="27"/>
        <v>15055.036529224815</v>
      </c>
      <c r="L411" s="455">
        <f t="shared" ca="1" si="28"/>
        <v>3628263.8035431807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3628263.8035431807</v>
      </c>
      <c r="J412" s="455">
        <f t="array" ref="J412">IFERROR(INDEX('Retirement Calculator'!J:J,MATCH('Isaac 401k'!N412,'Retirement Calculator'!A:A,0),0),0)</f>
        <v>6404.7404596389215</v>
      </c>
      <c r="K412" s="455">
        <f t="shared" ca="1" si="27"/>
        <v>15091.079429514757</v>
      </c>
      <c r="L412" s="455">
        <f t="shared" ca="1" si="28"/>
        <v>3636950.1425130563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3636950.1425130563</v>
      </c>
      <c r="J413" s="455">
        <f t="array" ref="J413">IFERROR(INDEX('Retirement Calculator'!J:J,MATCH('Isaac 401k'!N413,'Retirement Calculator'!A:A,0),0),0)</f>
        <v>6404.7404596389215</v>
      </c>
      <c r="K413" s="455">
        <f t="shared" ca="1" si="27"/>
        <v>15127.272508555905</v>
      </c>
      <c r="L413" s="455">
        <f t="shared" ca="1" si="28"/>
        <v>3645672.6745619732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3645672.6745619732</v>
      </c>
      <c r="J414" s="455">
        <f t="array" ref="J414">IFERROR(INDEX('Retirement Calculator'!J:J,MATCH('Isaac 401k'!N414,'Retirement Calculator'!A:A,0),0),0)</f>
        <v>6404.7404596389215</v>
      </c>
      <c r="K414" s="455">
        <f t="shared" ca="1" si="27"/>
        <v>15163.616392093058</v>
      </c>
      <c r="L414" s="455">
        <f t="shared" ca="1" si="28"/>
        <v>3654431.5504944273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3654431.5504944273</v>
      </c>
      <c r="J415" s="455">
        <f t="array" ref="J415">IFERROR(INDEX('Retirement Calculator'!J:J,MATCH('Isaac 401k'!N415,'Retirement Calculator'!A:A,0),0),0)</f>
        <v>6404.7404596389215</v>
      </c>
      <c r="K415" s="455">
        <f t="shared" ca="1" si="27"/>
        <v>15200.111708478282</v>
      </c>
      <c r="L415" s="455">
        <f t="shared" ca="1" si="28"/>
        <v>3663226.9217432663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3663226.9217432663</v>
      </c>
      <c r="J416" s="455">
        <f t="array" ref="J416">IFERROR(INDEX('Retirement Calculator'!J:J,MATCH('Isaac 401k'!N416,'Retirement Calculator'!A:A,0),0),0)</f>
        <v>6404.7404596389215</v>
      </c>
      <c r="K416" s="455">
        <f t="shared" ca="1" si="27"/>
        <v>15236.75908868178</v>
      </c>
      <c r="L416" s="455">
        <f t="shared" ca="1" si="28"/>
        <v>3672058.9403723092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3672058.9403723092</v>
      </c>
      <c r="J417" s="455">
        <f t="array" ref="J417">IFERROR(INDEX('Retirement Calculator'!J:J,MATCH('Isaac 401k'!N417,'Retirement Calculator'!A:A,0),0),0)</f>
        <v>6404.7404596389215</v>
      </c>
      <c r="K417" s="455">
        <f t="shared" ca="1" si="27"/>
        <v>15273.559166302792</v>
      </c>
      <c r="L417" s="455">
        <f t="shared" ca="1" si="28"/>
        <v>3680927.759078973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3680927.759078973</v>
      </c>
      <c r="J418" s="455">
        <f t="array" ref="J418">IFERROR(INDEX('Retirement Calculator'!J:J,MATCH('Isaac 401k'!N418,'Retirement Calculator'!A:A,0),0),0)</f>
        <v>6404.7404596389215</v>
      </c>
      <c r="K418" s="455">
        <f t="shared" ca="1" si="27"/>
        <v>15310.512577580555</v>
      </c>
      <c r="L418" s="455">
        <f t="shared" ca="1" si="28"/>
        <v>3689833.5311969146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3689833.5311969146</v>
      </c>
      <c r="J419" s="455">
        <f t="array" ref="J419">IFERROR(INDEX('Retirement Calculator'!J:J,MATCH('Isaac 401k'!N419,'Retirement Calculator'!A:A,0),0),0)</f>
        <v>6404.7404596389215</v>
      </c>
      <c r="K419" s="455">
        <f t="shared" ca="1" si="27"/>
        <v>15347.619961405315</v>
      </c>
      <c r="L419" s="455">
        <f t="shared" ca="1" si="28"/>
        <v>3698776.4106986807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3698776.4106986807</v>
      </c>
      <c r="J420" s="455">
        <f t="array" ref="J420">IFERROR(INDEX('Retirement Calculator'!J:J,MATCH('Isaac 401k'!N420,'Retirement Calculator'!A:A,0),0),0)</f>
        <v>6404.7404596389215</v>
      </c>
      <c r="K420" s="455">
        <f t="shared" ca="1" si="27"/>
        <v>15384.881959329339</v>
      </c>
      <c r="L420" s="455">
        <f t="shared" ca="1" si="28"/>
        <v>3707756.5521983709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3707756.5521983709</v>
      </c>
      <c r="J421" s="455">
        <f t="array" ref="J421">IFERROR(INDEX('Retirement Calculator'!J:J,MATCH('Isaac 401k'!N421,'Retirement Calculator'!A:A,0),0),0)</f>
        <v>6404.7404596389215</v>
      </c>
      <c r="K421" s="455">
        <f t="shared" ca="1" si="27"/>
        <v>15422.299215578047</v>
      </c>
      <c r="L421" s="455">
        <f t="shared" ca="1" si="28"/>
        <v>3716774.1109543098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3716774.1109543098</v>
      </c>
      <c r="J422" s="455">
        <f t="array" ref="J422">IFERROR(INDEX('Retirement Calculator'!J:J,MATCH('Isaac 401k'!N422,'Retirement Calculator'!A:A,0),0),0)</f>
        <v>6404.7404596389215</v>
      </c>
      <c r="K422" s="455">
        <f t="shared" ca="1" si="27"/>
        <v>15459.872377061127</v>
      </c>
      <c r="L422" s="455">
        <f t="shared" ca="1" si="28"/>
        <v>3725829.242871732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3725829.242871732</v>
      </c>
      <c r="J423" s="455">
        <f t="array" ref="J423">IFERROR(INDEX('Retirement Calculator'!J:J,MATCH('Isaac 401k'!N423,'Retirement Calculator'!A:A,0),0),0)</f>
        <v>6404.7404596389215</v>
      </c>
      <c r="K423" s="455">
        <f t="shared" ca="1" si="27"/>
        <v>15497.602093383721</v>
      </c>
      <c r="L423" s="455">
        <f t="shared" ca="1" si="28"/>
        <v>3734922.1045054765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3734922.1045054765</v>
      </c>
      <c r="J424" s="455">
        <f t="array" ref="J424">IFERROR(INDEX('Retirement Calculator'!J:J,MATCH('Isaac 401k'!N424,'Retirement Calculator'!A:A,0),0),0)</f>
        <v>6404.7404596389215</v>
      </c>
      <c r="K424" s="455">
        <f t="shared" ca="1" si="27"/>
        <v>15535.489016857655</v>
      </c>
      <c r="L424" s="455">
        <f t="shared" ca="1" si="28"/>
        <v>3744052.8530626949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3744052.8530626949</v>
      </c>
      <c r="J425" s="455">
        <f t="array" ref="J425">IFERROR(INDEX('Retirement Calculator'!J:J,MATCH('Isaac 401k'!N425,'Retirement Calculator'!A:A,0),0),0)</f>
        <v>6404.7404596389215</v>
      </c>
      <c r="K425" s="455">
        <f t="shared" ca="1" si="27"/>
        <v>15573.533802512733</v>
      </c>
      <c r="L425" s="455">
        <f t="shared" ca="1" si="28"/>
        <v>3753221.6464055683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3753221.6464055683</v>
      </c>
      <c r="J426" s="455">
        <f t="array" ref="J426">IFERROR(INDEX('Retirement Calculator'!J:J,MATCH('Isaac 401k'!N426,'Retirement Calculator'!A:A,0),0),0)</f>
        <v>6404.7404596389215</v>
      </c>
      <c r="K426" s="455">
        <f t="shared" ca="1" si="27"/>
        <v>15611.73710810804</v>
      </c>
      <c r="L426" s="455">
        <f t="shared" ca="1" si="28"/>
        <v>3762428.6430540374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3762428.6430540374</v>
      </c>
      <c r="J427" s="455">
        <f t="array" ref="J427">IFERROR(INDEX('Retirement Calculator'!J:J,MATCH('Isaac 401k'!N427,'Retirement Calculator'!A:A,0),0),0)</f>
        <v>6404.7404596389215</v>
      </c>
      <c r="K427" s="455">
        <f t="shared" ca="1" si="27"/>
        <v>15650.099594143327</v>
      </c>
      <c r="L427" s="455">
        <f t="shared" ca="1" si="28"/>
        <v>3771674.0021885415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3771674.0021885415</v>
      </c>
      <c r="J428" s="455">
        <f t="array" ref="J428">IFERROR(INDEX('Retirement Calculator'!J:J,MATCH('Isaac 401k'!N428,'Retirement Calculator'!A:A,0),0),0)</f>
        <v>6404.7404596389215</v>
      </c>
      <c r="K428" s="455">
        <f t="shared" ca="1" si="27"/>
        <v>15688.621923870427</v>
      </c>
      <c r="L428" s="455">
        <f t="shared" ca="1" si="28"/>
        <v>3780957.8836527728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3780957.8836527728</v>
      </c>
      <c r="J429" s="455">
        <f t="array" ref="J429">IFERROR(INDEX('Retirement Calculator'!J:J,MATCH('Isaac 401k'!N429,'Retirement Calculator'!A:A,0),0),0)</f>
        <v>6404.7404596389215</v>
      </c>
      <c r="K429" s="455">
        <f t="shared" ca="1" si="27"/>
        <v>15727.304763304723</v>
      </c>
      <c r="L429" s="455">
        <f t="shared" ca="1" si="28"/>
        <v>3790280.4479564382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3790280.4479564382</v>
      </c>
      <c r="J430" s="455">
        <f t="array" ref="J430">IFERROR(INDEX('Retirement Calculator'!J:J,MATCH('Isaac 401k'!N430,'Retirement Calculator'!A:A,0),0),0)</f>
        <v>6404.7404596389215</v>
      </c>
      <c r="K430" s="455">
        <f t="shared" ca="1" si="27"/>
        <v>15766.148781236663</v>
      </c>
      <c r="L430" s="455">
        <f t="shared" ca="1" si="28"/>
        <v>3799641.8562780358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3799641.8562780358</v>
      </c>
      <c r="J431" s="455">
        <f t="array" ref="J431">IFERROR(INDEX('Retirement Calculator'!J:J,MATCH('Isaac 401k'!N431,'Retirement Calculator'!A:A,0),0),0)</f>
        <v>6404.7404596389215</v>
      </c>
      <c r="K431" s="455">
        <f t="shared" ca="1" si="27"/>
        <v>15805.154649243321</v>
      </c>
      <c r="L431" s="455">
        <f t="shared" ca="1" si="28"/>
        <v>3809042.2704676399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3809042.2704676399</v>
      </c>
      <c r="J432" s="455">
        <f t="array" ref="J432">IFERROR(INDEX('Retirement Calculator'!J:J,MATCH('Isaac 401k'!N432,'Retirement Calculator'!A:A,0),0),0)</f>
        <v>6404.7404596389215</v>
      </c>
      <c r="K432" s="455">
        <f t="shared" ca="1" si="27"/>
        <v>15844.323041700005</v>
      </c>
      <c r="L432" s="455">
        <f t="shared" ca="1" si="28"/>
        <v>3818481.8530497006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3818481.8530497006</v>
      </c>
      <c r="J433" s="455">
        <f t="array" ref="J433">IFERROR(INDEX('Retirement Calculator'!J:J,MATCH('Isaac 401k'!N433,'Retirement Calculator'!A:A,0),0),0)</f>
        <v>6404.7404596389215</v>
      </c>
      <c r="K433" s="455">
        <f t="shared" ca="1" si="27"/>
        <v>15883.654635791923</v>
      </c>
      <c r="L433" s="455">
        <f t="shared" ca="1" si="28"/>
        <v>3827960.7672258536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3827960.7672258536</v>
      </c>
      <c r="J434" s="455">
        <f t="array" ref="J434">IFERROR(INDEX('Retirement Calculator'!J:J,MATCH('Isaac 401k'!N434,'Retirement Calculator'!A:A,0),0),0)</f>
        <v>6404.7404596389215</v>
      </c>
      <c r="K434" s="455">
        <f t="shared" ca="1" si="27"/>
        <v>15923.150111525894</v>
      </c>
      <c r="L434" s="455">
        <f t="shared" ca="1" si="28"/>
        <v>3837479.1768777403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3837479.1768777403</v>
      </c>
      <c r="J435" s="455">
        <f t="array" ref="J435">IFERROR(INDEX('Retirement Calculator'!J:J,MATCH('Isaac 401k'!N435,'Retirement Calculator'!A:A,0),0),0)</f>
        <v>6404.7404596389215</v>
      </c>
      <c r="K435" s="455">
        <f t="shared" ca="1" si="27"/>
        <v>15962.810151742089</v>
      </c>
      <c r="L435" s="455">
        <f t="shared" ca="1" si="28"/>
        <v>3847037.2465698435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3847037.2465698435</v>
      </c>
      <c r="J436" s="455">
        <f t="array" ref="J436">IFERROR(INDEX('Retirement Calculator'!J:J,MATCH('Isaac 401k'!N436,'Retirement Calculator'!A:A,0),0),0)</f>
        <v>6404.7404596389215</v>
      </c>
      <c r="K436" s="455">
        <f t="shared" ca="1" si="27"/>
        <v>16002.635442125853</v>
      </c>
      <c r="L436" s="455">
        <f t="shared" ca="1" si="28"/>
        <v>3856635.1415523305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3856635.1415523305</v>
      </c>
      <c r="J437" s="455">
        <f t="array" ref="J437">IFERROR(INDEX('Retirement Calculator'!J:J,MATCH('Isaac 401k'!N437,'Retirement Calculator'!A:A,0),0),0)</f>
        <v>6404.7404596389215</v>
      </c>
      <c r="K437" s="455">
        <f t="shared" ca="1" si="27"/>
        <v>16042.626671219545</v>
      </c>
      <c r="L437" s="455">
        <f t="shared" ca="1" si="28"/>
        <v>3866273.0277639111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3866273.0277639111</v>
      </c>
      <c r="J438" s="455">
        <f t="array" ref="J438">IFERROR(INDEX('Retirement Calculator'!J:J,MATCH('Isaac 401k'!N438,'Retirement Calculator'!A:A,0),0),0)</f>
        <v>6404.7404596389215</v>
      </c>
      <c r="K438" s="455">
        <f t="shared" ca="1" si="27"/>
        <v>16082.784530434466</v>
      </c>
      <c r="L438" s="455">
        <f t="shared" ca="1" si="28"/>
        <v>3875951.0718347062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3875951.0718347062</v>
      </c>
      <c r="J439" s="455">
        <f t="array" ref="J439">IFERROR(INDEX('Retirement Calculator'!J:J,MATCH('Isaac 401k'!N439,'Retirement Calculator'!A:A,0),0),0)</f>
        <v>6404.7404596389215</v>
      </c>
      <c r="K439" s="455">
        <f t="shared" ca="1" si="27"/>
        <v>16123.109714062781</v>
      </c>
      <c r="L439" s="455">
        <f t="shared" ca="1" si="28"/>
        <v>3885669.44108913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3885669.44108913</v>
      </c>
      <c r="J440" s="455">
        <f t="array" ref="J440">IFERROR(INDEX('Retirement Calculator'!J:J,MATCH('Isaac 401k'!N440,'Retirement Calculator'!A:A,0),0),0)</f>
        <v>6404.7404596389215</v>
      </c>
      <c r="K440" s="455">
        <f t="shared" ca="1" si="27"/>
        <v>16163.602919289546</v>
      </c>
      <c r="L440" s="455">
        <f t="shared" ca="1" si="28"/>
        <v>3895428.3035487803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3895428.3035487803</v>
      </c>
      <c r="J441" s="455">
        <f t="array" ref="J441">IFERROR(INDEX('Retirement Calculator'!J:J,MATCH('Isaac 401k'!N441,'Retirement Calculator'!A:A,0),0),0)</f>
        <v>6404.7404596389215</v>
      </c>
      <c r="K441" s="455">
        <f t="shared" ca="1" si="27"/>
        <v>16204.264846204755</v>
      </c>
      <c r="L441" s="455">
        <f t="shared" ca="1" si="28"/>
        <v>3905227.8279353459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3905227.8279353459</v>
      </c>
      <c r="J442" s="455">
        <f t="array" ref="J442">IFERROR(INDEX('Retirement Calculator'!J:J,MATCH('Isaac 401k'!N442,'Retirement Calculator'!A:A,0),0),0)</f>
        <v>6404.7404596389215</v>
      </c>
      <c r="K442" s="455">
        <f t="shared" ca="1" si="27"/>
        <v>16245.096197815445</v>
      </c>
      <c r="L442" s="455">
        <f t="shared" ca="1" si="28"/>
        <v>3915068.1836735224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3915068.1836735224</v>
      </c>
      <c r="J443" s="455">
        <f t="array" ref="J443">IFERROR(INDEX('Retirement Calculator'!J:J,MATCH('Isaac 401k'!N443,'Retirement Calculator'!A:A,0),0),0)</f>
        <v>6404.7404596389215</v>
      </c>
      <c r="K443" s="455">
        <f t="shared" ca="1" si="27"/>
        <v>16286.097680057846</v>
      </c>
      <c r="L443" s="455">
        <f t="shared" ca="1" si="28"/>
        <v>3924949.5408939412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3924949.5408939412</v>
      </c>
      <c r="J444" s="455">
        <f t="array" ref="J444">IFERROR(INDEX('Retirement Calculator'!J:J,MATCH('Isaac 401k'!N444,'Retirement Calculator'!A:A,0),0),0)</f>
        <v>6404.7404596389215</v>
      </c>
      <c r="K444" s="455">
        <f t="shared" ca="1" si="27"/>
        <v>16327.270001809593</v>
      </c>
      <c r="L444" s="455">
        <f t="shared" ca="1" si="28"/>
        <v>3934872.0704361117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3934872.0704361117</v>
      </c>
      <c r="J445" s="455">
        <f t="array" ref="J445">IFERROR(INDEX('Retirement Calculator'!J:J,MATCH('Isaac 401k'!N445,'Retirement Calculator'!A:A,0),0),0)</f>
        <v>6404.7404596389215</v>
      </c>
      <c r="K445" s="455">
        <f t="shared" ca="1" si="27"/>
        <v>16368.613874901968</v>
      </c>
      <c r="L445" s="455">
        <f t="shared" ca="1" si="28"/>
        <v>3944835.9438513746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3944835.9438513746</v>
      </c>
      <c r="J446" s="455">
        <f t="array" ref="J446">IFERROR(INDEX('Retirement Calculator'!J:J,MATCH('Isaac 401k'!N446,'Retirement Calculator'!A:A,0),0),0)</f>
        <v>6404.7404596389215</v>
      </c>
      <c r="K446" s="455">
        <f t="shared" ca="1" si="27"/>
        <v>16410.130014132228</v>
      </c>
      <c r="L446" s="455">
        <f t="shared" ca="1" si="28"/>
        <v>3954841.3334058677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3954841.3334058677</v>
      </c>
      <c r="J447" s="455">
        <f t="array" ref="J447">IFERROR(INDEX('Retirement Calculator'!J:J,MATCH('Isaac 401k'!N447,'Retirement Calculator'!A:A,0),0),0)</f>
        <v>6404.7404596389215</v>
      </c>
      <c r="K447" s="455">
        <f t="shared" ca="1" si="27"/>
        <v>16451.819137275954</v>
      </c>
      <c r="L447" s="455">
        <f t="shared" ca="1" si="28"/>
        <v>3964888.4120835047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3964888.4120835047</v>
      </c>
      <c r="J448" s="455">
        <f t="array" ref="J448">IFERROR(INDEX('Retirement Calculator'!J:J,MATCH('Isaac 401k'!N448,'Retirement Calculator'!A:A,0),0),0)</f>
        <v>6404.7404596389215</v>
      </c>
      <c r="K448" s="455">
        <f t="shared" ca="1" si="27"/>
        <v>16493.68196509944</v>
      </c>
      <c r="L448" s="455">
        <f t="shared" ca="1" si="28"/>
        <v>3974977.3535889653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3974977.3535889653</v>
      </c>
      <c r="J449" s="455">
        <f t="array" ref="J449">IFERROR(INDEX('Retirement Calculator'!J:J,MATCH('Isaac 401k'!N449,'Retirement Calculator'!A:A,0),0),0)</f>
        <v>6404.7404596389215</v>
      </c>
      <c r="K449" s="455">
        <f t="shared" ca="1" si="27"/>
        <v>16535.719221372194</v>
      </c>
      <c r="L449" s="455">
        <f t="shared" ca="1" si="28"/>
        <v>3985108.3323506983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3985108.3323506983</v>
      </c>
      <c r="J450" s="455">
        <f t="array" ref="J450">IFERROR(INDEX('Retirement Calculator'!J:J,MATCH('Isaac 401k'!N450,'Retirement Calculator'!A:A,0),0),0)</f>
        <v>6404.7404596389215</v>
      </c>
      <c r="K450" s="455">
        <f t="shared" ca="1" si="27"/>
        <v>16577.931632879412</v>
      </c>
      <c r="L450" s="455">
        <f t="shared" ca="1" si="28"/>
        <v>3995281.5235239384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3995281.5235239384</v>
      </c>
      <c r="J451" s="455">
        <f t="array" ref="J451">IFERROR(INDEX('Retirement Calculator'!J:J,MATCH('Isaac 401k'!N451,'Retirement Calculator'!A:A,0),0),0)</f>
        <v>6404.7404596389215</v>
      </c>
      <c r="K451" s="455">
        <f t="shared" ca="1" si="27"/>
        <v>16620.31992943458</v>
      </c>
      <c r="L451" s="455">
        <f t="shared" ca="1" si="28"/>
        <v>4005497.1029937337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4005497.1029937337</v>
      </c>
      <c r="J452" s="455">
        <f t="array" ref="J452">IFERROR(INDEX('Retirement Calculator'!J:J,MATCH('Isaac 401k'!N452,'Retirement Calculator'!A:A,0),0),0)</f>
        <v>6404.7404596389215</v>
      </c>
      <c r="K452" s="455">
        <f t="shared" ca="1" si="27"/>
        <v>16662.884843892061</v>
      </c>
      <c r="L452" s="455">
        <f t="shared" ca="1" si="28"/>
        <v>4015755.2473779866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4015755.2473779866</v>
      </c>
      <c r="J453" s="455">
        <f t="array" ref="J453">IFERROR(INDEX('Retirement Calculator'!J:J,MATCH('Isaac 401k'!N453,'Retirement Calculator'!A:A,0),0),0)</f>
        <v>6404.7404596389215</v>
      </c>
      <c r="K453" s="455">
        <f t="shared" ca="1" si="27"/>
        <v>16705.627112159778</v>
      </c>
      <c r="L453" s="455">
        <f t="shared" ca="1" si="28"/>
        <v>4026056.1340305074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4026056.1340305074</v>
      </c>
      <c r="J454" s="455">
        <f t="array" ref="J454">IFERROR(INDEX('Retirement Calculator'!J:J,MATCH('Isaac 401k'!N454,'Retirement Calculator'!A:A,0),0),0)</f>
        <v>6404.7404596389215</v>
      </c>
      <c r="K454" s="455">
        <f t="shared" ca="1" si="27"/>
        <v>16748.547473211951</v>
      </c>
      <c r="L454" s="455">
        <f t="shared" ca="1" si="28"/>
        <v>4036399.9410440801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4036399.9410440801</v>
      </c>
      <c r="J455" s="455">
        <f t="array" ref="J455">IFERROR(INDEX('Retirement Calculator'!J:J,MATCH('Isaac 401k'!N455,'Retirement Calculator'!A:A,0),0),0)</f>
        <v>6404.7404596389215</v>
      </c>
      <c r="K455" s="455">
        <f t="shared" ca="1" si="27"/>
        <v>16791.646669101836</v>
      </c>
      <c r="L455" s="455">
        <f t="shared" ca="1" si="28"/>
        <v>4046786.8472535429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4046786.8472535429</v>
      </c>
      <c r="J456" s="455">
        <f t="array" ref="J456">IFERROR(INDEX('Retirement Calculator'!J:J,MATCH('Isaac 401k'!N456,'Retirement Calculator'!A:A,0),0),0)</f>
        <v>6404.7404596389215</v>
      </c>
      <c r="K456" s="455">
        <f t="shared" ca="1" si="27"/>
        <v>16834.9254449746</v>
      </c>
      <c r="L456" s="455">
        <f t="shared" ca="1" si="28"/>
        <v>4057217.0322388783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4057217.0322388783</v>
      </c>
      <c r="J457" s="455">
        <f t="array" ref="J457">IFERROR(INDEX('Retirement Calculator'!J:J,MATCH('Isaac 401k'!N457,'Retirement Calculator'!A:A,0),0),0)</f>
        <v>6404.7404596389215</v>
      </c>
      <c r="K457" s="455">
        <f t="shared" ca="1" si="27"/>
        <v>16878.384549080165</v>
      </c>
      <c r="L457" s="455">
        <f t="shared" ca="1" si="28"/>
        <v>4067690.6763283196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4067690.6763283196</v>
      </c>
      <c r="J458" s="455">
        <f t="array" ref="J458">IFERROR(INDEX('Retirement Calculator'!J:J,MATCH('Isaac 401k'!N458,'Retirement Calculator'!A:A,0),0),0)</f>
        <v>6404.7404596389215</v>
      </c>
      <c r="K458" s="455">
        <f t="shared" ca="1" si="27"/>
        <v>16922.024732786169</v>
      </c>
      <c r="L458" s="455">
        <f t="shared" ca="1" si="28"/>
        <v>4078207.9606014667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4078207.9606014667</v>
      </c>
      <c r="J459" s="455">
        <f t="array" ref="J459">IFERROR(INDEX('Retirement Calculator'!J:J,MATCH('Isaac 401k'!N459,'Retirement Calculator'!A:A,0),0),0)</f>
        <v>6404.7404596389215</v>
      </c>
      <c r="K459" s="455">
        <f t="shared" ca="1" si="27"/>
        <v>16965.84675059095</v>
      </c>
      <c r="L459" s="455">
        <f t="shared" ca="1" si="28"/>
        <v>4088769.0668924185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4088769.0668924185</v>
      </c>
      <c r="J460" s="455">
        <f t="array" ref="J460">IFERROR(INDEX('Retirement Calculator'!J:J,MATCH('Isaac 401k'!N460,'Retirement Calculator'!A:A,0),0),0)</f>
        <v>6404.7404596389215</v>
      </c>
      <c r="K460" s="455">
        <f t="shared" ca="1" si="27"/>
        <v>17009.851360136581</v>
      </c>
      <c r="L460" s="455">
        <f t="shared" ca="1" si="28"/>
        <v>4099374.1777929161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4099374.1777929161</v>
      </c>
      <c r="J461" s="455">
        <f t="array" ref="J461">IFERROR(INDEX('Retirement Calculator'!J:J,MATCH('Isaac 401k'!N461,'Retirement Calculator'!A:A,0),0),0)</f>
        <v>6404.7404596389215</v>
      </c>
      <c r="K461" s="455">
        <f t="shared" ca="1" si="27"/>
        <v>17054.039322221986</v>
      </c>
      <c r="L461" s="455">
        <f t="shared" ca="1" si="28"/>
        <v>4110023.4766554991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4110023.4766554991</v>
      </c>
      <c r="J462" s="455">
        <f t="array" ref="J462">IFERROR(INDEX('Retirement Calculator'!J:J,MATCH('Isaac 401k'!N462,'Retirement Calculator'!A:A,0),0),0)</f>
        <v>6404.7404596389215</v>
      </c>
      <c r="K462" s="455">
        <f t="shared" ca="1" si="27"/>
        <v>17098.411400816083</v>
      </c>
      <c r="L462" s="455">
        <f t="shared" ca="1" si="28"/>
        <v>4120717.1475966759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4120717.1475966759</v>
      </c>
      <c r="J463" s="455">
        <f t="array" ref="J463">IFERROR(INDEX('Retirement Calculator'!J:J,MATCH('Isaac 401k'!N463,'Retirement Calculator'!A:A,0),0),0)</f>
        <v>6404.7404596389215</v>
      </c>
      <c r="K463" s="455">
        <f t="shared" ca="1" si="27"/>
        <v>17142.968363070988</v>
      </c>
      <c r="L463" s="455">
        <f t="shared" ca="1" si="28"/>
        <v>4131455.3755001076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4131455.3755001076</v>
      </c>
      <c r="J464" s="455">
        <f t="array" ref="J464">IFERROR(INDEX('Retirement Calculator'!J:J,MATCH('Isaac 401k'!N464,'Retirement Calculator'!A:A,0),0),0)</f>
        <v>6404.7404596389215</v>
      </c>
      <c r="K464" s="455">
        <f t="shared" ca="1" si="27"/>
        <v>17187.710979335287</v>
      </c>
      <c r="L464" s="455">
        <f t="shared" ca="1" si="28"/>
        <v>4142238.346019804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4142238.346019804</v>
      </c>
      <c r="J465" s="455">
        <f t="array" ref="J465">IFERROR(INDEX('Retirement Calculator'!J:J,MATCH('Isaac 401k'!N465,'Retirement Calculator'!A:A,0),0),0)</f>
        <v>6404.7404596389215</v>
      </c>
      <c r="K465" s="455">
        <f t="shared" ca="1" si="27"/>
        <v>17232.640023167354</v>
      </c>
      <c r="L465" s="455">
        <f t="shared" ca="1" si="28"/>
        <v>4153066.2455833321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4153066.2455833321</v>
      </c>
      <c r="J466" s="455">
        <f t="array" ref="J466">IFERROR(INDEX('Retirement Calculator'!J:J,MATCH('Isaac 401k'!N466,'Retirement Calculator'!A:A,0),0),0)</f>
        <v>6404.7404596389215</v>
      </c>
      <c r="K466" s="455">
        <f t="shared" ca="1" si="27"/>
        <v>17277.75627134872</v>
      </c>
      <c r="L466" s="455">
        <f t="shared" ca="1" si="28"/>
        <v>4163939.2613950418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4163939.2613950418</v>
      </c>
      <c r="J467" s="455">
        <f t="array" ref="J467">IFERROR(INDEX('Retirement Calculator'!J:J,MATCH('Isaac 401k'!N467,'Retirement Calculator'!A:A,0),0),0)</f>
        <v>6404.7404596389215</v>
      </c>
      <c r="K467" s="455">
        <f t="shared" ca="1" si="27"/>
        <v>17323.060503897512</v>
      </c>
      <c r="L467" s="455">
        <f t="shared" ca="1" si="28"/>
        <v>4174857.5814393004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4174857.5814393004</v>
      </c>
      <c r="J468" s="455">
        <f t="array" ref="J468">IFERROR(INDEX('Retirement Calculator'!J:J,MATCH('Isaac 401k'!N468,'Retirement Calculator'!A:A,0),0),0)</f>
        <v>6404.7404596389215</v>
      </c>
      <c r="K468" s="455">
        <f t="shared" ca="1" si="27"/>
        <v>17368.553504081923</v>
      </c>
      <c r="L468" s="455">
        <f t="shared" ca="1" si="28"/>
        <v>4185821.3944837432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4185821.3944837432</v>
      </c>
      <c r="J469" s="455">
        <f t="array" ref="J469">IFERROR(INDEX('Retirement Calculator'!J:J,MATCH('Isaac 401k'!N469,'Retirement Calculator'!A:A,0),0),0)</f>
        <v>6404.7404596389215</v>
      </c>
      <c r="K469" s="455">
        <f t="shared" ca="1" si="27"/>
        <v>17414.236058433766</v>
      </c>
      <c r="L469" s="455">
        <f t="shared" ca="1" si="28"/>
        <v>4196830.8900825381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4196830.8900825381</v>
      </c>
      <c r="J470" s="455">
        <f t="array" ref="J470">IFERROR(INDEX('Retirement Calculator'!J:J,MATCH('Isaac 401k'!N470,'Retirement Calculator'!A:A,0),0),0)</f>
        <v>6404.7404596389215</v>
      </c>
      <c r="K470" s="455">
        <f t="shared" ca="1" si="27"/>
        <v>17460.108956762077</v>
      </c>
      <c r="L470" s="455">
        <f t="shared" ca="1" si="28"/>
        <v>4207886.2585796611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4207886.2585796611</v>
      </c>
      <c r="J471" s="455">
        <f t="array" ref="J471">IFERROR(INDEX('Retirement Calculator'!J:J,MATCH('Isaac 401k'!N471,'Retirement Calculator'!A:A,0),0),0)</f>
        <v>6404.7404596389215</v>
      </c>
      <c r="K471" s="455">
        <f t="shared" ca="1" si="27"/>
        <v>17506.172992166761</v>
      </c>
      <c r="L471" s="455">
        <f t="shared" ca="1" si="28"/>
        <v>4218987.6911121896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4218987.6911121896</v>
      </c>
      <c r="J472" s="455">
        <f t="array" ref="J472">IFERROR(INDEX('Retirement Calculator'!J:J,MATCH('Isaac 401k'!N472,'Retirement Calculator'!A:A,0),0),0)</f>
        <v>6404.7404596389215</v>
      </c>
      <c r="K472" s="455">
        <f t="shared" ca="1" si="27"/>
        <v>17552.428961052294</v>
      </c>
      <c r="L472" s="455">
        <f t="shared" ca="1" si="28"/>
        <v>4230135.3796136035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4230135.3796136035</v>
      </c>
      <c r="J473" s="455">
        <f t="array" ref="J473">IFERROR(INDEX('Retirement Calculator'!J:J,MATCH('Isaac 401k'!N473,'Retirement Calculator'!A:A,0),0),0)</f>
        <v>6404.7404596389215</v>
      </c>
      <c r="K473" s="455">
        <f t="shared" ca="1" si="27"/>
        <v>17598.87766314152</v>
      </c>
      <c r="L473" s="455">
        <f t="shared" ca="1" si="28"/>
        <v>4241329.5168171059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4241329.5168171059</v>
      </c>
      <c r="J474" s="455">
        <f t="array" ref="J474">IFERROR(INDEX('Retirement Calculator'!J:J,MATCH('Isaac 401k'!N474,'Retirement Calculator'!A:A,0),0),0)</f>
        <v>6404.7404596389215</v>
      </c>
      <c r="K474" s="455">
        <f t="shared" ca="1" si="27"/>
        <v>17645.519901489446</v>
      </c>
      <c r="L474" s="455">
        <f t="shared" ca="1" si="28"/>
        <v>4252570.2962589571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4252570.2962589571</v>
      </c>
      <c r="J475" s="455">
        <f t="array" ref="J475">IFERROR(INDEX('Retirement Calculator'!J:J,MATCH('Isaac 401k'!N475,'Retirement Calculator'!A:A,0),0),0)</f>
        <v>6404.7404596389215</v>
      </c>
      <c r="K475" s="455">
        <f t="shared" ca="1" si="27"/>
        <v>17692.356482497162</v>
      </c>
      <c r="L475" s="455">
        <f t="shared" ca="1" si="28"/>
        <v>4263857.9122818159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4263857.9122818159</v>
      </c>
      <c r="J476" s="455">
        <f t="array" ref="J476">IFERROR(INDEX('Retirement Calculator'!J:J,MATCH('Isaac 401k'!N476,'Retirement Calculator'!A:A,0),0),0)</f>
        <v>6404.7404596389215</v>
      </c>
      <c r="K476" s="455">
        <f t="shared" ca="1" si="27"/>
        <v>17739.388215925737</v>
      </c>
      <c r="L476" s="455">
        <f t="shared" ca="1" si="28"/>
        <v>4275192.5600381028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4275192.5600381028</v>
      </c>
      <c r="J477" s="455">
        <f t="array" ref="J477">IFERROR(INDEX('Retirement Calculator'!J:J,MATCH('Isaac 401k'!N477,'Retirement Calculator'!A:A,0),0),0)</f>
        <v>6404.7404596389215</v>
      </c>
      <c r="K477" s="455">
        <f t="shared" ca="1" si="27"/>
        <v>17786.615914910268</v>
      </c>
      <c r="L477" s="455">
        <f t="shared" ca="1" si="28"/>
        <v>4286574.4354933742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4286574.4354933742</v>
      </c>
      <c r="J478" s="455">
        <f t="array" ref="J478">IFERROR(INDEX('Retirement Calculator'!J:J,MATCH('Isaac 401k'!N478,'Retirement Calculator'!A:A,0),0),0)</f>
        <v>6404.7404596389215</v>
      </c>
      <c r="K478" s="455">
        <f t="shared" ca="1" si="27"/>
        <v>17834.040395973898</v>
      </c>
      <c r="L478" s="455">
        <f t="shared" ca="1" si="28"/>
        <v>4298003.7354297098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4298003.7354297098</v>
      </c>
      <c r="J479" s="455">
        <f t="array" ref="J479">IFERROR(INDEX('Retirement Calculator'!J:J,MATCH('Isaac 401k'!N479,'Retirement Calculator'!A:A,0),0),0)</f>
        <v>6404.7404596389215</v>
      </c>
      <c r="K479" s="455">
        <f t="shared" ca="1" si="27"/>
        <v>17881.662479041963</v>
      </c>
      <c r="L479" s="455">
        <f t="shared" ca="1" si="28"/>
        <v>4309480.6574491132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4309480.6574491132</v>
      </c>
      <c r="J480" s="455">
        <f t="array" ref="J480">IFERROR(INDEX('Retirement Calculator'!J:J,MATCH('Isaac 401k'!N480,'Retirement Calculator'!A:A,0),0),0)</f>
        <v>6404.7404596389215</v>
      </c>
      <c r="K480" s="455">
        <f t="shared" ca="1" si="27"/>
        <v>17929.482987456144</v>
      </c>
      <c r="L480" s="455">
        <f t="shared" ca="1" si="28"/>
        <v>4321005.3999769306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4321005.3999769306</v>
      </c>
      <c r="J481" s="455">
        <f t="array" ref="J481">IFERROR(INDEX('Retirement Calculator'!J:J,MATCH('Isaac 401k'!N481,'Retirement Calculator'!A:A,0),0),0)</f>
        <v>6404.7404596389215</v>
      </c>
      <c r="K481" s="455">
        <f t="shared" ca="1" si="27"/>
        <v>17977.502747988718</v>
      </c>
      <c r="L481" s="455">
        <f t="shared" ca="1" si="28"/>
        <v>4332578.1622652803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4332578.1622652803</v>
      </c>
      <c r="J482" s="455">
        <f t="array" ref="J482">IFERROR(INDEX('Retirement Calculator'!J:J,MATCH('Isaac 401k'!N482,'Retirement Calculator'!A:A,0),0),0)</f>
        <v>6404.7404596389215</v>
      </c>
      <c r="K482" s="455">
        <f t="shared" ca="1" si="27"/>
        <v>18025.72259085684</v>
      </c>
      <c r="L482" s="455">
        <f t="shared" ca="1" si="28"/>
        <v>4344199.1443964988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4344199.1443964988</v>
      </c>
      <c r="J483" s="455">
        <f t="array" ref="J483">IFERROR(INDEX('Retirement Calculator'!J:J,MATCH('Isaac 401k'!N483,'Retirement Calculator'!A:A,0),0),0)</f>
        <v>6404.7404596389215</v>
      </c>
      <c r="K483" s="455">
        <f t="shared" ca="1" si="27"/>
        <v>18074.143349736918</v>
      </c>
      <c r="L483" s="455">
        <f t="shared" ca="1" si="28"/>
        <v>4355868.5472865971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4355868.5472865971</v>
      </c>
      <c r="J484" s="455">
        <f t="array" ref="J484">IFERROR(INDEX('Retirement Calculator'!J:J,MATCH('Isaac 401k'!N484,'Retirement Calculator'!A:A,0),0),0)</f>
        <v>6404.7404596389215</v>
      </c>
      <c r="K484" s="455">
        <f t="shared" ca="1" si="27"/>
        <v>18122.765861778993</v>
      </c>
      <c r="L484" s="455">
        <f t="shared" ca="1" si="28"/>
        <v>4367586.5726887379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4367586.5726887379</v>
      </c>
      <c r="J485" s="455">
        <f t="array" ref="J485">IFERROR(INDEX('Retirement Calculator'!J:J,MATCH('Isaac 401k'!N485,'Retirement Calculator'!A:A,0),0),0)</f>
        <v>6404.7404596389215</v>
      </c>
      <c r="K485" s="455">
        <f t="shared" ca="1" si="27"/>
        <v>18171.590967621247</v>
      </c>
      <c r="L485" s="455">
        <f t="shared" ca="1" si="28"/>
        <v>4379353.4231967209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4379353.4231967209</v>
      </c>
      <c r="J486" s="455">
        <f t="array" ref="J486">IFERROR(INDEX('Retirement Calculator'!J:J,MATCH('Isaac 401k'!N486,'Retirement Calculator'!A:A,0),0),0)</f>
        <v>6404.7404596389215</v>
      </c>
      <c r="K486" s="455">
        <f t="shared" ca="1" si="27"/>
        <v>18220.619511404508</v>
      </c>
      <c r="L486" s="455">
        <f t="shared" ca="1" si="28"/>
        <v>4391169.3022484863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4391169.3022484863</v>
      </c>
      <c r="J487" s="455">
        <f t="array" ref="J487">IFERROR(INDEX('Retirement Calculator'!J:J,MATCH('Isaac 401k'!N487,'Retirement Calculator'!A:A,0),0),0)</f>
        <v>6404.7404596389215</v>
      </c>
      <c r="K487" s="455">
        <f t="shared" ca="1" si="27"/>
        <v>18269.852340786863</v>
      </c>
      <c r="L487" s="455">
        <f t="shared" ca="1" si="28"/>
        <v>4403034.4141296344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4403034.4141296344</v>
      </c>
      <c r="J488" s="455">
        <f t="array" ref="J488">IFERROR(INDEX('Retirement Calculator'!J:J,MATCH('Isaac 401k'!N488,'Retirement Calculator'!A:A,0),0),0)</f>
        <v>6404.7404596389215</v>
      </c>
      <c r="K488" s="455">
        <f t="shared" ca="1" si="27"/>
        <v>18319.290306958315</v>
      </c>
      <c r="L488" s="455">
        <f t="shared" ca="1" si="28"/>
        <v>4414948.9639769541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4414948.9639769541</v>
      </c>
      <c r="J489" s="455">
        <f t="array" ref="J489">IFERROR(INDEX('Retirement Calculator'!J:J,MATCH('Isaac 401k'!N489,'Retirement Calculator'!A:A,0),0),0)</f>
        <v>6404.7404596389215</v>
      </c>
      <c r="K489" s="455">
        <f t="shared" ca="1" si="27"/>
        <v>18368.93426465548</v>
      </c>
      <c r="L489" s="455">
        <f t="shared" ca="1" si="28"/>
        <v>4426913.1577819707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4426913.1577819707</v>
      </c>
      <c r="J490" s="455">
        <f t="array" ref="J490">IFERROR(INDEX('Retirement Calculator'!J:J,MATCH('Isaac 401k'!N490,'Retirement Calculator'!A:A,0),0),0)</f>
        <v>6404.7404596389215</v>
      </c>
      <c r="K490" s="455">
        <f t="shared" ca="1" si="27"/>
        <v>18418.785072176383</v>
      </c>
      <c r="L490" s="455">
        <f t="shared" ca="1" si="28"/>
        <v>4438927.2023945088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4438927.2023945088</v>
      </c>
      <c r="J491" s="455">
        <f t="array" ref="J491">IFERROR(INDEX('Retirement Calculator'!J:J,MATCH('Isaac 401k'!N491,'Retirement Calculator'!A:A,0),0),0)</f>
        <v>6404.7404596389215</v>
      </c>
      <c r="K491" s="455">
        <f t="shared" ca="1" si="27"/>
        <v>18468.843591395293</v>
      </c>
      <c r="L491" s="455">
        <f t="shared" ca="1" si="28"/>
        <v>4450991.3055262649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4450991.3055262649</v>
      </c>
      <c r="J492" s="455">
        <f t="array" ref="J492">IFERROR(INDEX('Retirement Calculator'!J:J,MATCH('Isaac 401k'!N492,'Retirement Calculator'!A:A,0),0),0)</f>
        <v>6404.7404596389215</v>
      </c>
      <c r="K492" s="455">
        <f t="shared" ca="1" si="27"/>
        <v>18519.110687777611</v>
      </c>
      <c r="L492" s="455">
        <f t="shared" ca="1" si="28"/>
        <v>4463105.6757544037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4463105.6757544037</v>
      </c>
      <c r="J493" s="455">
        <f t="array" ref="J493">IFERROR(INDEX('Retirement Calculator'!J:J,MATCH('Isaac 401k'!N493,'Retirement Calculator'!A:A,0),0),0)</f>
        <v>6404.7404596389215</v>
      </c>
      <c r="K493" s="455">
        <f t="shared" ca="1" si="27"/>
        <v>18569.587230394853</v>
      </c>
      <c r="L493" s="455">
        <f t="shared" ca="1" si="28"/>
        <v>4475270.5225251596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4475270.5225251596</v>
      </c>
      <c r="J494" s="455">
        <f t="array" ref="J494">IFERROR(INDEX('Retirement Calculator'!J:J,MATCH('Isaac 401k'!N494,'Retirement Calculator'!A:A,0),0),0)</f>
        <v>6404.7404596389215</v>
      </c>
      <c r="K494" s="455">
        <f t="shared" ca="1" si="27"/>
        <v>18620.274091939671</v>
      </c>
      <c r="L494" s="455">
        <f t="shared" ca="1" si="28"/>
        <v>4487486.0561574604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4487486.0561574604</v>
      </c>
      <c r="J495" s="455">
        <f t="array" ref="J495">IFERROR(INDEX('Retirement Calculator'!J:J,MATCH('Isaac 401k'!N495,'Retirement Calculator'!A:A,0),0),0)</f>
        <v>6404.7404596389215</v>
      </c>
      <c r="K495" s="455">
        <f t="shared" ca="1" si="27"/>
        <v>18671.172148740923</v>
      </c>
      <c r="L495" s="455">
        <f t="shared" ca="1" si="28"/>
        <v>4499752.4878465626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4499752.4878465626</v>
      </c>
      <c r="J496" s="455">
        <f t="array" ref="J496">IFERROR(INDEX('Retirement Calculator'!J:J,MATCH('Isaac 401k'!N496,'Retirement Calculator'!A:A,0),0),0)</f>
        <v>6404.7404596389215</v>
      </c>
      <c r="K496" s="455">
        <f t="shared" ca="1" si="27"/>
        <v>18722.282280778851</v>
      </c>
      <c r="L496" s="455">
        <f t="shared" ca="1" si="28"/>
        <v>4512070.0296677025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4512070.0296677025</v>
      </c>
      <c r="J497" s="455">
        <f t="array" ref="J497">IFERROR(INDEX('Retirement Calculator'!J:J,MATCH('Isaac 401k'!N497,'Retirement Calculator'!A:A,0),0),0)</f>
        <v>6404.7404596389215</v>
      </c>
      <c r="K497" s="455">
        <f t="shared" ca="1" si="27"/>
        <v>18773.605371700265</v>
      </c>
      <c r="L497" s="455">
        <f t="shared" ca="1" si="28"/>
        <v>4524438.8945797645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4524438.8945797645</v>
      </c>
      <c r="J498" s="455">
        <f t="array" ref="J498">IFERROR(INDEX('Retirement Calculator'!J:J,MATCH('Isaac 401k'!N498,'Retirement Calculator'!A:A,0),0),0)</f>
        <v>6404.7404596389215</v>
      </c>
      <c r="K498" s="455">
        <f t="shared" ca="1" si="27"/>
        <v>18825.142308833856</v>
      </c>
      <c r="L498" s="455">
        <f t="shared" ca="1" si="28"/>
        <v>4536859.2964289598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4536859.2964289598</v>
      </c>
      <c r="J499" s="455">
        <f t="array" ref="J499">IFERROR(INDEX('Retirement Calculator'!J:J,MATCH('Isaac 401k'!N499,'Retirement Calculator'!A:A,0),0),0)</f>
        <v>6404.7404596389215</v>
      </c>
      <c r="K499" s="455">
        <f t="shared" ca="1" si="27"/>
        <v>18876.893983205504</v>
      </c>
      <c r="L499" s="455">
        <f t="shared" ca="1" si="28"/>
        <v>4549331.4499525269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4549331.4499525269</v>
      </c>
      <c r="J500" s="455">
        <f t="array" ref="J500">IFERROR(INDEX('Retirement Calculator'!J:J,MATCH('Isaac 401k'!N500,'Retirement Calculator'!A:A,0),0),0)</f>
        <v>6404.7404596389215</v>
      </c>
      <c r="K500" s="455">
        <f t="shared" ca="1" si="27"/>
        <v>18928.861289553701</v>
      </c>
      <c r="L500" s="455">
        <f t="shared" ca="1" si="28"/>
        <v>4561855.5707824416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4561855.5707824416</v>
      </c>
      <c r="J501" s="455">
        <f t="array" ref="J501">IFERROR(INDEX('Retirement Calculator'!J:J,MATCH('Isaac 401k'!N501,'Retirement Calculator'!A:A,0),0),0)</f>
        <v>6404.7404596389215</v>
      </c>
      <c r="K501" s="455">
        <f t="shared" ca="1" si="27"/>
        <v>18981.045126345012</v>
      </c>
      <c r="L501" s="455">
        <f t="shared" ca="1" si="28"/>
        <v>4574431.875449148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4574431.875449148</v>
      </c>
      <c r="J502" s="455">
        <f t="array" ref="J502">IFERROR(INDEX('Retirement Calculator'!J:J,MATCH('Isaac 401k'!N502,'Retirement Calculator'!A:A,0),0),0)</f>
        <v>6404.7404596389215</v>
      </c>
      <c r="K502" s="455">
        <f t="shared" ca="1" si="27"/>
        <v>19033.446395789622</v>
      </c>
      <c r="L502" s="455">
        <f t="shared" ca="1" si="28"/>
        <v>4587060.5813852986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4587060.5813852986</v>
      </c>
      <c r="J503" s="455">
        <f t="array" ref="J503">IFERROR(INDEX('Retirement Calculator'!J:J,MATCH('Isaac 401k'!N503,'Retirement Calculator'!A:A,0),0),0)</f>
        <v>6404.7404596389215</v>
      </c>
      <c r="K503" s="455">
        <f t="shared" ca="1" si="27"/>
        <v>19086.066003856915</v>
      </c>
      <c r="L503" s="455">
        <f t="shared" ca="1" si="28"/>
        <v>4599741.9069295172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4599741.9069295172</v>
      </c>
      <c r="J504" s="455">
        <f t="array" ref="J504">IFERROR(INDEX('Retirement Calculator'!J:J,MATCH('Isaac 401k'!N504,'Retirement Calculator'!A:A,0),0),0)</f>
        <v>6404.7404596389215</v>
      </c>
      <c r="K504" s="455">
        <f t="shared" ca="1" si="27"/>
        <v>19138.904860291161</v>
      </c>
      <c r="L504" s="455">
        <f t="shared" ca="1" si="28"/>
        <v>4612476.0713301692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4612476.0713301692</v>
      </c>
      <c r="J505" s="455">
        <f t="array" ref="J505">IFERROR(INDEX('Retirement Calculator'!J:J,MATCH('Isaac 401k'!N505,'Retirement Calculator'!A:A,0),0),0)</f>
        <v>6404.7404596389215</v>
      </c>
      <c r="K505" s="455">
        <f t="shared" ca="1" si="27"/>
        <v>19191.963878627212</v>
      </c>
      <c r="L505" s="455">
        <f t="shared" ca="1" si="28"/>
        <v>4625263.2947491575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4625263.2947491575</v>
      </c>
      <c r="J506" s="455">
        <f t="array" ref="J506">IFERROR(INDEX('Retirement Calculator'!J:J,MATCH('Isaac 401k'!N506,'Retirement Calculator'!A:A,0),0),0)</f>
        <v>6404.7404596389215</v>
      </c>
      <c r="K506" s="455">
        <f t="shared" ca="1" si="27"/>
        <v>19245.24397620633</v>
      </c>
      <c r="L506" s="455">
        <f t="shared" ca="1" si="28"/>
        <v>4638103.7982657254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4638103.7982657254</v>
      </c>
      <c r="J507" s="455">
        <f t="array" ref="J507">IFERROR(INDEX('Retirement Calculator'!J:J,MATCH('Isaac 401k'!N507,'Retirement Calculator'!A:A,0),0),0)</f>
        <v>6404.7404596389215</v>
      </c>
      <c r="K507" s="455">
        <f t="shared" ca="1" si="27"/>
        <v>19298.746074192029</v>
      </c>
      <c r="L507" s="455">
        <f t="shared" ca="1" si="28"/>
        <v>4650997.803880279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4650997.803880279</v>
      </c>
      <c r="J508" s="455">
        <f t="array" ref="J508">IFERROR(INDEX('Retirement Calculator'!J:J,MATCH('Isaac 401k'!N508,'Retirement Calculator'!A:A,0),0),0)</f>
        <v>6404.7404596389215</v>
      </c>
      <c r="K508" s="455">
        <f t="shared" ca="1" si="27"/>
        <v>19352.471097586</v>
      </c>
      <c r="L508" s="455">
        <f t="shared" ca="1" si="28"/>
        <v>4663945.534518226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4663945.534518226</v>
      </c>
      <c r="J509" s="455">
        <f t="array" ref="J509">IFERROR(INDEX('Retirement Calculator'!J:J,MATCH('Isaac 401k'!N509,'Retirement Calculator'!A:A,0),0),0)</f>
        <v>6404.7404596389215</v>
      </c>
      <c r="K509" s="455">
        <f t="shared" ca="1" si="27"/>
        <v>19406.419975244113</v>
      </c>
      <c r="L509" s="455">
        <f t="shared" ca="1" si="28"/>
        <v>4676947.2140338318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4676947.2140338318</v>
      </c>
      <c r="J510" s="455">
        <f t="array" ref="J510">IFERROR(INDEX('Retirement Calculator'!J:J,MATCH('Isaac 401k'!N510,'Retirement Calculator'!A:A,0),0),0)</f>
        <v>6404.7404596389215</v>
      </c>
      <c r="K510" s="455">
        <f t="shared" ca="1" si="27"/>
        <v>19460.593639892471</v>
      </c>
      <c r="L510" s="455">
        <f t="shared" ca="1" si="28"/>
        <v>4690003.0672140857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4690003.0672140857</v>
      </c>
      <c r="J511" s="455">
        <f t="array" ref="J511">IFERROR(INDEX('Retirement Calculator'!J:J,MATCH('Isaac 401k'!N511,'Retirement Calculator'!A:A,0),0),0)</f>
        <v>6404.7404596389215</v>
      </c>
      <c r="K511" s="455">
        <f t="shared" ca="1" si="27"/>
        <v>19514.99302814353</v>
      </c>
      <c r="L511" s="455">
        <f t="shared" ca="1" si="28"/>
        <v>4703113.3197825905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4703113.3197825905</v>
      </c>
      <c r="J512" s="455">
        <f t="array" ref="J512">IFERROR(INDEX('Retirement Calculator'!J:J,MATCH('Isaac 401k'!N512,'Retirement Calculator'!A:A,0),0),0)</f>
        <v>6404.7404596389215</v>
      </c>
      <c r="K512" s="455">
        <f t="shared" ca="1" si="27"/>
        <v>19569.619080512301</v>
      </c>
      <c r="L512" s="455">
        <f t="shared" ca="1" si="28"/>
        <v>4716278.1984034637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4716278.1984034637</v>
      </c>
      <c r="J513" s="455">
        <f t="array" ref="J513">IFERROR(INDEX('Retirement Calculator'!J:J,MATCH('Isaac 401k'!N513,'Retirement Calculator'!A:A,0),0),0)</f>
        <v>6404.7404596389215</v>
      </c>
      <c r="K513" s="455">
        <f t="shared" ca="1" si="27"/>
        <v>19624.472741432604</v>
      </c>
      <c r="L513" s="455">
        <f t="shared" ca="1" si="28"/>
        <v>4729497.9306852575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4729497.9306852575</v>
      </c>
      <c r="J514" s="455">
        <f t="array" ref="J514">IFERROR(INDEX('Retirement Calculator'!J:J,MATCH('Isaac 401k'!N514,'Retirement Calculator'!A:A,0),0),0)</f>
        <v>6404.7404596389215</v>
      </c>
      <c r="K514" s="455">
        <f t="shared" ca="1" si="27"/>
        <v>19679.554959273413</v>
      </c>
      <c r="L514" s="455">
        <f t="shared" ca="1" si="28"/>
        <v>4742772.7451848919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4742772.7451848919</v>
      </c>
      <c r="J515" s="455">
        <f t="array" ref="J515">IFERROR(INDEX('Retirement Calculator'!J:J,MATCH('Isaac 401k'!N515,'Retirement Calculator'!A:A,0),0),0)</f>
        <v>6404.7404596389215</v>
      </c>
      <c r="K515" s="455">
        <f t="shared" ca="1" si="27"/>
        <v>19734.866686355221</v>
      </c>
      <c r="L515" s="455">
        <f t="shared" ca="1" si="28"/>
        <v>4756102.8714116085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4756102.8714116085</v>
      </c>
      <c r="J516" s="455">
        <f t="array" ref="J516">IFERROR(INDEX('Retirement Calculator'!J:J,MATCH('Isaac 401k'!N516,'Retirement Calculator'!A:A,0),0),0)</f>
        <v>6404.7404596389215</v>
      </c>
      <c r="K516" s="455">
        <f t="shared" ca="1" si="27"/>
        <v>19790.40887896654</v>
      </c>
      <c r="L516" s="455">
        <f t="shared" ca="1" si="28"/>
        <v>4769488.5398309361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4769488.5398309361</v>
      </c>
      <c r="J517" s="455">
        <f t="array" ref="J517">IFERROR(INDEX('Retirement Calculator'!J:J,MATCH('Isaac 401k'!N517,'Retirement Calculator'!A:A,0),0),0)</f>
        <v>6404.7404596389215</v>
      </c>
      <c r="K517" s="455">
        <f t="shared" ca="1" si="27"/>
        <v>19846.182497380407</v>
      </c>
      <c r="L517" s="455">
        <f t="shared" ca="1" si="28"/>
        <v>4782929.9818686778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4782929.9818686778</v>
      </c>
      <c r="J518" s="455">
        <f t="array" ref="J518">IFERROR(INDEX('Retirement Calculator'!J:J,MATCH('Isaac 401k'!N518,'Retirement Calculator'!A:A,0),0),0)</f>
        <v>6404.7404596389215</v>
      </c>
      <c r="K518" s="455">
        <f t="shared" ref="K518:K772" ca="1" si="53">IPMT(M518/12,1,12,-I518+J518,,0)</f>
        <v>19902.188505870996</v>
      </c>
      <c r="L518" s="455">
        <f t="shared" ref="L518:L772" ca="1" si="54">I518-J518+K518</f>
        <v>4796427.4299149103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4796427.4299149103</v>
      </c>
      <c r="J519" s="455">
        <f t="array" ref="J519">IFERROR(INDEX('Retirement Calculator'!J:J,MATCH('Isaac 401k'!N519,'Retirement Calculator'!A:A,0),0),0)</f>
        <v>6404.7404596389215</v>
      </c>
      <c r="K519" s="455">
        <f t="shared" ca="1" si="53"/>
        <v>19958.427872730299</v>
      </c>
      <c r="L519" s="455">
        <f t="shared" ca="1" si="54"/>
        <v>4809981.1173280021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4809981.1173280021</v>
      </c>
      <c r="J520" s="455">
        <f t="array" ref="J520">IFERROR(INDEX('Retirement Calculator'!J:J,MATCH('Isaac 401k'!N520,'Retirement Calculator'!A:A,0),0),0)</f>
        <v>6404.7404596389215</v>
      </c>
      <c r="K520" s="455">
        <f t="shared" ca="1" si="53"/>
        <v>20014.901570284848</v>
      </c>
      <c r="L520" s="455">
        <f t="shared" ca="1" si="54"/>
        <v>4823591.2784386482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4823591.2784386482</v>
      </c>
      <c r="J521" s="455">
        <f t="array" ref="J521">IFERROR(INDEX('Retirement Calculator'!J:J,MATCH('Isaac 401k'!N521,'Retirement Calculator'!A:A,0),0),0)</f>
        <v>6404.7404596389215</v>
      </c>
      <c r="K521" s="455">
        <f t="shared" ca="1" si="53"/>
        <v>20071.610574912538</v>
      </c>
      <c r="L521" s="455">
        <f t="shared" ca="1" si="54"/>
        <v>4837258.1485539218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4837258.1485539218</v>
      </c>
      <c r="J522" s="455">
        <f t="array" ref="J522">IFERROR(INDEX('Retirement Calculator'!J:J,MATCH('Isaac 401k'!N522,'Retirement Calculator'!A:A,0),0),0)</f>
        <v>6404.7404596389215</v>
      </c>
      <c r="K522" s="455">
        <f t="shared" ca="1" si="53"/>
        <v>20128.555867059513</v>
      </c>
      <c r="L522" s="455">
        <f t="shared" ca="1" si="54"/>
        <v>4850981.9639613423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4850981.9639613423</v>
      </c>
      <c r="J523" s="455">
        <f t="array" ref="J523">IFERROR(INDEX('Retirement Calculator'!J:J,MATCH('Isaac 401k'!N523,'Retirement Calculator'!A:A,0),0),0)</f>
        <v>6404.7404596389215</v>
      </c>
      <c r="K523" s="455">
        <f t="shared" ca="1" si="53"/>
        <v>20185.738431257098</v>
      </c>
      <c r="L523" s="455">
        <f t="shared" ca="1" si="54"/>
        <v>4864762.9619329609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4864762.9619329609</v>
      </c>
      <c r="J524" s="455">
        <f t="array" ref="J524">IFERROR(INDEX('Retirement Calculator'!J:J,MATCH('Isaac 401k'!N524,'Retirement Calculator'!A:A,0),0),0)</f>
        <v>6404.7404596389215</v>
      </c>
      <c r="K524" s="455">
        <f t="shared" ca="1" si="53"/>
        <v>20243.159256138842</v>
      </c>
      <c r="L524" s="455">
        <f t="shared" ca="1" si="54"/>
        <v>4878601.3807294611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4878601.3807294611</v>
      </c>
      <c r="J525" s="455">
        <f t="array" ref="J525">IFERROR(INDEX('Retirement Calculator'!J:J,MATCH('Isaac 401k'!N525,'Retirement Calculator'!A:A,0),0),0)</f>
        <v>6404.7404596389215</v>
      </c>
      <c r="K525" s="455">
        <f t="shared" ca="1" si="53"/>
        <v>20300.819334457592</v>
      </c>
      <c r="L525" s="455">
        <f t="shared" ca="1" si="54"/>
        <v>4892497.4596042801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4892497.4596042801</v>
      </c>
      <c r="J526" s="455">
        <f t="array" ref="J526">IFERROR(INDEX('Retirement Calculator'!J:J,MATCH('Isaac 401k'!N526,'Retirement Calculator'!A:A,0),0),0)</f>
        <v>6404.7404596389215</v>
      </c>
      <c r="K526" s="455">
        <f t="shared" ca="1" si="53"/>
        <v>20358.719663102671</v>
      </c>
      <c r="L526" s="455">
        <f t="shared" ca="1" si="54"/>
        <v>4906451.4388077445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4906451.4388077445</v>
      </c>
      <c r="J527" s="455">
        <f t="array" ref="J527">IFERROR(INDEX('Retirement Calculator'!J:J,MATCH('Isaac 401k'!N527,'Retirement Calculator'!A:A,0),0),0)</f>
        <v>6404.7404596389215</v>
      </c>
      <c r="K527" s="455">
        <f t="shared" ca="1" si="53"/>
        <v>20416.861243117106</v>
      </c>
      <c r="L527" s="455">
        <f t="shared" ca="1" si="54"/>
        <v>4920463.5595912226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4920463.5595912226</v>
      </c>
      <c r="J528" s="455">
        <f t="array" ref="J528">IFERROR(INDEX('Retirement Calculator'!J:J,MATCH('Isaac 401k'!N528,'Retirement Calculator'!A:A,0),0),0)</f>
        <v>6404.7404596389215</v>
      </c>
      <c r="K528" s="455">
        <f t="shared" ca="1" si="53"/>
        <v>20475.245079714932</v>
      </c>
      <c r="L528" s="455">
        <f t="shared" ca="1" si="54"/>
        <v>4934534.0642112987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4934534.0642112987</v>
      </c>
      <c r="J529" s="455">
        <f t="array" ref="J529">IFERROR(INDEX('Retirement Calculator'!J:J,MATCH('Isaac 401k'!N529,'Retirement Calculator'!A:A,0),0),0)</f>
        <v>6404.7404596389215</v>
      </c>
      <c r="K529" s="455">
        <f t="shared" ca="1" si="53"/>
        <v>20533.872182298583</v>
      </c>
      <c r="L529" s="455">
        <f t="shared" ca="1" si="54"/>
        <v>4948663.1959339585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4948663.1959339585</v>
      </c>
      <c r="J530" s="455">
        <f t="array" ref="J530">IFERROR(INDEX('Retirement Calculator'!J:J,MATCH('Isaac 401k'!N530,'Retirement Calculator'!A:A,0),0),0)</f>
        <v>6404.7404596389215</v>
      </c>
      <c r="K530" s="455">
        <f t="shared" ca="1" si="53"/>
        <v>20592.743564476332</v>
      </c>
      <c r="L530" s="455">
        <f t="shared" ca="1" si="54"/>
        <v>4962851.1990387961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4962851.1990387961</v>
      </c>
      <c r="J531" s="455">
        <f t="array" ref="J531">IFERROR(INDEX('Retirement Calculator'!J:J,MATCH('Isaac 401k'!N531,'Retirement Calculator'!A:A,0),0),0)</f>
        <v>6404.7404596389215</v>
      </c>
      <c r="K531" s="455">
        <f t="shared" ca="1" si="53"/>
        <v>20651.860244079824</v>
      </c>
      <c r="L531" s="455">
        <f t="shared" ca="1" si="54"/>
        <v>4977098.318823237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4977098.318823237</v>
      </c>
      <c r="J532" s="455">
        <f t="array" ref="J532">IFERROR(INDEX('Retirement Calculator'!J:J,MATCH('Isaac 401k'!N532,'Retirement Calculator'!A:A,0),0),0)</f>
        <v>6404.7404596389215</v>
      </c>
      <c r="K532" s="455">
        <f t="shared" ca="1" si="53"/>
        <v>20711.223243181659</v>
      </c>
      <c r="L532" s="455">
        <f t="shared" ca="1" si="54"/>
        <v>4991404.8016067799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4991404.8016067799</v>
      </c>
      <c r="J533" s="455">
        <f t="array" ref="J533">IFERROR(INDEX('Retirement Calculator'!J:J,MATCH('Isaac 401k'!N533,'Retirement Calculator'!A:A,0),0),0)</f>
        <v>6404.7404596389215</v>
      </c>
      <c r="K533" s="455">
        <f t="shared" ca="1" si="53"/>
        <v>20770.833588113088</v>
      </c>
      <c r="L533" s="455">
        <f t="shared" ca="1" si="54"/>
        <v>5005770.8947352543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5005770.8947352543</v>
      </c>
      <c r="J534" s="455">
        <f t="array" ref="J534">IFERROR(INDEX('Retirement Calculator'!J:J,MATCH('Isaac 401k'!N534,'Retirement Calculator'!A:A,0),0),0)</f>
        <v>6404.7404596389215</v>
      </c>
      <c r="K534" s="455">
        <f t="shared" ca="1" si="53"/>
        <v>20830.692309481732</v>
      </c>
      <c r="L534" s="455">
        <f t="shared" ca="1" si="54"/>
        <v>5020196.8465850977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5020196.8465850977</v>
      </c>
      <c r="J535" s="455">
        <f t="array" ref="J535">IFERROR(INDEX('Retirement Calculator'!J:J,MATCH('Isaac 401k'!N535,'Retirement Calculator'!A:A,0),0),0)</f>
        <v>6404.7404596389215</v>
      </c>
      <c r="K535" s="455">
        <f t="shared" ca="1" si="53"/>
        <v>20890.800442189411</v>
      </c>
      <c r="L535" s="455">
        <f t="shared" ca="1" si="54"/>
        <v>5034682.9065676481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5034682.9065676481</v>
      </c>
      <c r="J536" s="455">
        <f t="array" ref="J536">IFERROR(INDEX('Retirement Calculator'!J:J,MATCH('Isaac 401k'!N536,'Retirement Calculator'!A:A,0),0),0)</f>
        <v>6404.7404596389215</v>
      </c>
      <c r="K536" s="455">
        <f t="shared" ca="1" si="53"/>
        <v>20951.159025450041</v>
      </c>
      <c r="L536" s="455">
        <f t="shared" ca="1" si="54"/>
        <v>5049229.3251334596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5049229.3251334596</v>
      </c>
      <c r="J537" s="455">
        <f t="array" ref="J537">IFERROR(INDEX('Retirement Calculator'!J:J,MATCH('Isaac 401k'!N537,'Retirement Calculator'!A:A,0),0),0)</f>
        <v>6404.7404596389215</v>
      </c>
      <c r="K537" s="455">
        <f t="shared" ca="1" si="53"/>
        <v>21011.769102807586</v>
      </c>
      <c r="L537" s="455">
        <f t="shared" ca="1" si="54"/>
        <v>5063836.3537766282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5063836.3537766282</v>
      </c>
      <c r="J538" s="455">
        <f t="array" ref="J538">IFERROR(INDEX('Retirement Calculator'!J:J,MATCH('Isaac 401k'!N538,'Retirement Calculator'!A:A,0),0),0)</f>
        <v>6404.7404596389215</v>
      </c>
      <c r="K538" s="455">
        <f t="shared" ca="1" si="53"/>
        <v>21072.631722154121</v>
      </c>
      <c r="L538" s="455">
        <f t="shared" ca="1" si="54"/>
        <v>5078504.2450391436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5078504.2450391436</v>
      </c>
      <c r="J539" s="455">
        <f t="array" ref="J539">IFERROR(INDEX('Retirement Calculator'!J:J,MATCH('Isaac 401k'!N539,'Retirement Calculator'!A:A,0),0),0)</f>
        <v>6404.7404596389215</v>
      </c>
      <c r="K539" s="455">
        <f t="shared" ca="1" si="53"/>
        <v>21133.747935747939</v>
      </c>
      <c r="L539" s="455">
        <f t="shared" ca="1" si="54"/>
        <v>5093233.2525152527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5093233.2525152527</v>
      </c>
      <c r="J540" s="455">
        <f t="array" ref="J540">IFERROR(INDEX('Retirement Calculator'!J:J,MATCH('Isaac 401k'!N540,'Retirement Calculator'!A:A,0),0),0)</f>
        <v>6404.7404596389215</v>
      </c>
      <c r="K540" s="455">
        <f t="shared" ca="1" si="53"/>
        <v>21195.118800231725</v>
      </c>
      <c r="L540" s="455">
        <f t="shared" ca="1" si="54"/>
        <v>5108023.6308558462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5108023.6308558462</v>
      </c>
      <c r="J541" s="455">
        <f t="array" ref="J541">IFERROR(INDEX('Retirement Calculator'!J:J,MATCH('Isaac 401k'!N541,'Retirement Calculator'!A:A,0),0),0)</f>
        <v>6404.7404596389215</v>
      </c>
      <c r="K541" s="455">
        <f t="shared" ca="1" si="53"/>
        <v>21256.745376650866</v>
      </c>
      <c r="L541" s="455">
        <f t="shared" ca="1" si="54"/>
        <v>5122875.6357728587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5122875.6357728587</v>
      </c>
      <c r="J542" s="455">
        <f t="array" ref="J542">IFERROR(INDEX('Retirement Calculator'!J:J,MATCH('Isaac 401k'!N542,'Retirement Calculator'!A:A,0),0),0)</f>
        <v>6404.7404596389215</v>
      </c>
      <c r="K542" s="455">
        <f t="shared" ca="1" si="53"/>
        <v>21318.628730471752</v>
      </c>
      <c r="L542" s="455">
        <f t="shared" ca="1" si="54"/>
        <v>5137789.5240436923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5137789.5240436923</v>
      </c>
      <c r="J543" s="455">
        <f t="array" ref="J543">IFERROR(INDEX('Retirement Calculator'!J:J,MATCH('Isaac 401k'!N543,'Retirement Calculator'!A:A,0),0),0)</f>
        <v>6404.7404596389215</v>
      </c>
      <c r="K543" s="455">
        <f t="shared" ca="1" si="53"/>
        <v>21380.769931600222</v>
      </c>
      <c r="L543" s="455">
        <f t="shared" ca="1" si="54"/>
        <v>5152765.5535156541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5152765.5535156541</v>
      </c>
      <c r="J544" s="455">
        <f t="array" ref="J544">IFERROR(INDEX('Retirement Calculator'!J:J,MATCH('Isaac 401k'!N544,'Retirement Calculator'!A:A,0),0),0)</f>
        <v>6404.7404596389215</v>
      </c>
      <c r="K544" s="455">
        <f t="shared" ca="1" si="53"/>
        <v>21443.170054400063</v>
      </c>
      <c r="L544" s="455">
        <f t="shared" ca="1" si="54"/>
        <v>5167803.9831104157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5167803.9831104157</v>
      </c>
      <c r="J545" s="455">
        <f t="array" ref="J545">IFERROR(INDEX('Retirement Calculator'!J:J,MATCH('Isaac 401k'!N545,'Retirement Calculator'!A:A,0),0),0)</f>
        <v>6404.7404596389215</v>
      </c>
      <c r="K545" s="455">
        <f t="shared" ca="1" si="53"/>
        <v>21505.83017771157</v>
      </c>
      <c r="L545" s="455">
        <f t="shared" ca="1" si="54"/>
        <v>5182905.0728284884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5182905.0728284884</v>
      </c>
      <c r="J546" s="455">
        <f t="array" ref="J546">IFERROR(INDEX('Retirement Calculator'!J:J,MATCH('Isaac 401k'!N546,'Retirement Calculator'!A:A,0),0),0)</f>
        <v>6404.7404596389215</v>
      </c>
      <c r="K546" s="455">
        <f t="shared" ca="1" si="53"/>
        <v>21568.751384870207</v>
      </c>
      <c r="L546" s="455">
        <f t="shared" ca="1" si="54"/>
        <v>5198069.0837537199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5198069.0837537199</v>
      </c>
      <c r="J547" s="455">
        <f t="array" ref="J547">IFERROR(INDEX('Retirement Calculator'!J:J,MATCH('Isaac 401k'!N547,'Retirement Calculator'!A:A,0),0),0)</f>
        <v>6404.7404596389215</v>
      </c>
      <c r="K547" s="455">
        <f t="shared" ca="1" si="53"/>
        <v>21631.934763725338</v>
      </c>
      <c r="L547" s="455">
        <f t="shared" ca="1" si="54"/>
        <v>5213296.2780578062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5213296.2780578062</v>
      </c>
      <c r="J548" s="455">
        <f t="array" ref="J548">IFERROR(INDEX('Retirement Calculator'!J:J,MATCH('Isaac 401k'!N548,'Retirement Calculator'!A:A,0),0),0)</f>
        <v>6404.7404596389215</v>
      </c>
      <c r="K548" s="455">
        <f t="shared" ca="1" si="53"/>
        <v>21695.381406659031</v>
      </c>
      <c r="L548" s="455">
        <f t="shared" ca="1" si="54"/>
        <v>5228586.9190048268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5228586.9190048268</v>
      </c>
      <c r="J549" s="455">
        <f t="array" ref="J549">IFERROR(INDEX('Retirement Calculator'!J:J,MATCH('Isaac 401k'!N549,'Retirement Calculator'!A:A,0),0),0)</f>
        <v>6404.7404596389215</v>
      </c>
      <c r="K549" s="455">
        <f t="shared" ca="1" si="53"/>
        <v>21759.09241060495</v>
      </c>
      <c r="L549" s="455">
        <f t="shared" ca="1" si="54"/>
        <v>5243941.2709557936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5243941.2709557936</v>
      </c>
      <c r="J550" s="455">
        <f t="array" ref="J550">IFERROR(INDEX('Retirement Calculator'!J:J,MATCH('Isaac 401k'!N550,'Retirement Calculator'!A:A,0),0),0)</f>
        <v>6404.7404596389215</v>
      </c>
      <c r="K550" s="455">
        <f t="shared" ca="1" si="53"/>
        <v>21823.068877067311</v>
      </c>
      <c r="L550" s="455">
        <f t="shared" ca="1" si="54"/>
        <v>5259359.5993732223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5259359.5993732223</v>
      </c>
      <c r="J551" s="455">
        <f t="array" ref="J551">IFERROR(INDEX('Retirement Calculator'!J:J,MATCH('Isaac 401k'!N551,'Retirement Calculator'!A:A,0),0),0)</f>
        <v>6404.7404596389215</v>
      </c>
      <c r="K551" s="455">
        <f t="shared" ca="1" si="53"/>
        <v>21887.311912139932</v>
      </c>
      <c r="L551" s="455">
        <f t="shared" ca="1" si="54"/>
        <v>5274842.1708257236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5274842.1708257236</v>
      </c>
      <c r="J552" s="455">
        <f t="array" ref="J552">IFERROR(INDEX('Retirement Calculator'!J:J,MATCH('Isaac 401k'!N552,'Retirement Calculator'!A:A,0),0),0)</f>
        <v>6404.7404596389215</v>
      </c>
      <c r="K552" s="455">
        <f t="shared" ca="1" si="53"/>
        <v>21951.822626525354</v>
      </c>
      <c r="L552" s="455">
        <f t="shared" ca="1" si="54"/>
        <v>5290389.2529926104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5290389.2529926104</v>
      </c>
      <c r="J553" s="455">
        <f t="array" ref="J553">IFERROR(INDEX('Retirement Calculator'!J:J,MATCH('Isaac 401k'!N553,'Retirement Calculator'!A:A,0),0),0)</f>
        <v>6404.7404596389215</v>
      </c>
      <c r="K553" s="455">
        <f t="shared" ca="1" si="53"/>
        <v>22016.602135554051</v>
      </c>
      <c r="L553" s="455">
        <f t="shared" ca="1" si="54"/>
        <v>5306001.1146685258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5306001.1146685258</v>
      </c>
      <c r="J554" s="455">
        <f t="array" ref="J554">IFERROR(INDEX('Retirement Calculator'!J:J,MATCH('Isaac 401k'!N554,'Retirement Calculator'!A:A,0),0),0)</f>
        <v>6404.7404596389215</v>
      </c>
      <c r="K554" s="455">
        <f t="shared" ca="1" si="53"/>
        <v>22081.651559203696</v>
      </c>
      <c r="L554" s="455">
        <f t="shared" ca="1" si="54"/>
        <v>5321678.025768091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5321678.025768091</v>
      </c>
      <c r="J555" s="455">
        <f t="array" ref="J555">IFERROR(INDEX('Retirement Calculator'!J:J,MATCH('Isaac 401k'!N555,'Retirement Calculator'!A:A,0),0),0)</f>
        <v>6404.7404596389215</v>
      </c>
      <c r="K555" s="455">
        <f t="shared" ca="1" si="53"/>
        <v>22146.972022118553</v>
      </c>
      <c r="L555" s="455">
        <f t="shared" ca="1" si="54"/>
        <v>5337420.2573305713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5337420.2573305713</v>
      </c>
      <c r="J556" s="455">
        <f t="array" ref="J556">IFERROR(INDEX('Retirement Calculator'!J:J,MATCH('Isaac 401k'!N556,'Retirement Calculator'!A:A,0),0),0)</f>
        <v>6404.7404596389215</v>
      </c>
      <c r="K556" s="455">
        <f t="shared" ca="1" si="53"/>
        <v>22212.564653628884</v>
      </c>
      <c r="L556" s="455">
        <f t="shared" ca="1" si="54"/>
        <v>5353228.0815245612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5353228.0815245612</v>
      </c>
      <c r="J557" s="455">
        <f t="array" ref="J557">IFERROR(INDEX('Retirement Calculator'!J:J,MATCH('Isaac 401k'!N557,'Retirement Calculator'!A:A,0),0),0)</f>
        <v>6404.7404596389215</v>
      </c>
      <c r="K557" s="455">
        <f t="shared" ca="1" si="53"/>
        <v>22278.430587770512</v>
      </c>
      <c r="L557" s="455">
        <f t="shared" ca="1" si="54"/>
        <v>5369101.7716526929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5369101.7716526929</v>
      </c>
      <c r="J558" s="455">
        <f t="array" ref="J558">IFERROR(INDEX('Retirement Calculator'!J:J,MATCH('Isaac 401k'!N558,'Retirement Calculator'!A:A,0),0),0)</f>
        <v>6404.7404596389215</v>
      </c>
      <c r="K558" s="455">
        <f t="shared" ca="1" si="53"/>
        <v>22344.570963304392</v>
      </c>
      <c r="L558" s="455">
        <f t="shared" ca="1" si="54"/>
        <v>5385041.6021563588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5385041.6021563588</v>
      </c>
      <c r="J559" s="455">
        <f t="array" ref="J559">IFERROR(INDEX('Retirement Calculator'!J:J,MATCH('Isaac 401k'!N559,'Retirement Calculator'!A:A,0),0),0)</f>
        <v>6404.7404596389215</v>
      </c>
      <c r="K559" s="455">
        <f t="shared" ca="1" si="53"/>
        <v>22410.986923736335</v>
      </c>
      <c r="L559" s="455">
        <f t="shared" ca="1" si="54"/>
        <v>5401047.8486204566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5401047.8486204566</v>
      </c>
      <c r="J560" s="455">
        <f t="array" ref="J560">IFERROR(INDEX('Retirement Calculator'!J:J,MATCH('Isaac 401k'!N560,'Retirement Calculator'!A:A,0),0),0)</f>
        <v>6404.7404596389215</v>
      </c>
      <c r="K560" s="455">
        <f t="shared" ca="1" si="53"/>
        <v>22477.67961733674</v>
      </c>
      <c r="L560" s="455">
        <f t="shared" ca="1" si="54"/>
        <v>5417120.7877781549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5417120.7877781549</v>
      </c>
      <c r="J561" s="455">
        <f t="array" ref="J561">IFERROR(INDEX('Retirement Calculator'!J:J,MATCH('Isaac 401k'!N561,'Retirement Calculator'!A:A,0),0),0)</f>
        <v>6404.7404596389215</v>
      </c>
      <c r="K561" s="455">
        <f t="shared" ca="1" si="53"/>
        <v>22544.650197160485</v>
      </c>
      <c r="L561" s="455">
        <f t="shared" ca="1" si="54"/>
        <v>5433260.6975156767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5433260.6975156767</v>
      </c>
      <c r="J562" s="455">
        <f t="array" ref="J562">IFERROR(INDEX('Retirement Calculator'!J:J,MATCH('Isaac 401k'!N562,'Retirement Calculator'!A:A,0),0),0)</f>
        <v>6404.7404596389215</v>
      </c>
      <c r="K562" s="455">
        <f t="shared" ca="1" si="53"/>
        <v>22611.899821066825</v>
      </c>
      <c r="L562" s="455">
        <f t="shared" ca="1" si="54"/>
        <v>5449467.8568771053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5449467.8568771053</v>
      </c>
      <c r="J563" s="455">
        <f t="array" ref="J563">IFERROR(INDEX('Retirement Calculator'!J:J,MATCH('Isaac 401k'!N563,'Retirement Calculator'!A:A,0),0),0)</f>
        <v>6404.7404596389215</v>
      </c>
      <c r="K563" s="455">
        <f t="shared" ca="1" si="53"/>
        <v>22679.429651739443</v>
      </c>
      <c r="L563" s="455">
        <f t="shared" ca="1" si="54"/>
        <v>5465742.5460692057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5465742.5460692057</v>
      </c>
      <c r="J564" s="455">
        <f t="array" ref="J564">IFERROR(INDEX('Retirement Calculator'!J:J,MATCH('Isaac 401k'!N564,'Retirement Calculator'!A:A,0),0),0)</f>
        <v>6404.7404596389215</v>
      </c>
      <c r="K564" s="455">
        <f t="shared" ca="1" si="53"/>
        <v>22747.240856706529</v>
      </c>
      <c r="L564" s="455">
        <f t="shared" ca="1" si="54"/>
        <v>5482085.0464662733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5482085.0464662733</v>
      </c>
      <c r="J565" s="455">
        <f t="array" ref="J565">IFERROR(INDEX('Retirement Calculator'!J:J,MATCH('Isaac 401k'!N565,'Retirement Calculator'!A:A,0),0),0)</f>
        <v>6404.7404596389215</v>
      </c>
      <c r="K565" s="455">
        <f t="shared" ca="1" si="53"/>
        <v>22815.334608360976</v>
      </c>
      <c r="L565" s="455">
        <f t="shared" ca="1" si="54"/>
        <v>5498495.6406149957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5498495.6406149957</v>
      </c>
      <c r="J566" s="455">
        <f t="array" ref="J566">IFERROR(INDEX('Retirement Calculator'!J:J,MATCH('Isaac 401k'!N566,'Retirement Calculator'!A:A,0),0),0)</f>
        <v>6404.7404596389215</v>
      </c>
      <c r="K566" s="455">
        <f t="shared" ca="1" si="53"/>
        <v>22883.712083980656</v>
      </c>
      <c r="L566" s="455">
        <f t="shared" ca="1" si="54"/>
        <v>5514974.6122393375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5514974.6122393375</v>
      </c>
      <c r="J567" s="455">
        <f t="array" ref="J567">IFERROR(INDEX('Retirement Calculator'!J:J,MATCH('Isaac 401k'!N567,'Retirement Calculator'!A:A,0),0),0)</f>
        <v>6404.7404596389215</v>
      </c>
      <c r="K567" s="455">
        <f t="shared" ca="1" si="53"/>
        <v>22952.374465748744</v>
      </c>
      <c r="L567" s="455">
        <f t="shared" ca="1" si="54"/>
        <v>5531522.2462454475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5531522.2462454475</v>
      </c>
      <c r="J568" s="455">
        <f t="array" ref="J568">IFERROR(INDEX('Retirement Calculator'!J:J,MATCH('Isaac 401k'!N568,'Retirement Calculator'!A:A,0),0),0)</f>
        <v>6404.7404596389215</v>
      </c>
      <c r="K568" s="455">
        <f t="shared" ca="1" si="53"/>
        <v>23021.322940774204</v>
      </c>
      <c r="L568" s="455">
        <f t="shared" ca="1" si="54"/>
        <v>5548138.8287265832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5548138.8287265832</v>
      </c>
      <c r="J569" s="455">
        <f t="array" ref="J569">IFERROR(INDEX('Retirement Calculator'!J:J,MATCH('Isaac 401k'!N569,'Retirement Calculator'!A:A,0),0),0)</f>
        <v>6404.7404596389215</v>
      </c>
      <c r="K569" s="455">
        <f t="shared" ca="1" si="53"/>
        <v>23090.55870111227</v>
      </c>
      <c r="L569" s="455">
        <f t="shared" ca="1" si="54"/>
        <v>5564824.6469680564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5564824.6469680564</v>
      </c>
      <c r="J570" s="455">
        <f t="array" ref="J570">IFERROR(INDEX('Retirement Calculator'!J:J,MATCH('Isaac 401k'!N570,'Retirement Calculator'!A:A,0),0),0)</f>
        <v>6404.7404596389215</v>
      </c>
      <c r="K570" s="455">
        <f t="shared" ca="1" si="53"/>
        <v>23160.082943785073</v>
      </c>
      <c r="L570" s="455">
        <f t="shared" ca="1" si="54"/>
        <v>5581579.9894522028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5581579.9894522028</v>
      </c>
      <c r="J571" s="455">
        <f t="array" ref="J571">IFERROR(INDEX('Retirement Calculator'!J:J,MATCH('Isaac 401k'!N571,'Retirement Calculator'!A:A,0),0),0)</f>
        <v>6404.7404596389215</v>
      </c>
      <c r="K571" s="455">
        <f t="shared" ca="1" si="53"/>
        <v>23229.896870802349</v>
      </c>
      <c r="L571" s="455">
        <f t="shared" ca="1" si="54"/>
        <v>5598405.1458633663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5598405.1458633663</v>
      </c>
      <c r="J572" s="455">
        <f t="array" ref="J572">IFERROR(INDEX('Retirement Calculator'!J:J,MATCH('Isaac 401k'!N572,'Retirement Calculator'!A:A,0),0),0)</f>
        <v>6404.7404596389215</v>
      </c>
      <c r="K572" s="455">
        <f t="shared" ca="1" si="53"/>
        <v>23300.001689182198</v>
      </c>
      <c r="L572" s="455">
        <f t="shared" ca="1" si="54"/>
        <v>5615300.4070929103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5615300.4070929103</v>
      </c>
      <c r="J573" s="455">
        <f t="array" ref="J573">IFERROR(INDEX('Retirement Calculator'!J:J,MATCH('Isaac 401k'!N573,'Retirement Calculator'!A:A,0),0),0)</f>
        <v>6404.7404596389215</v>
      </c>
      <c r="K573" s="455">
        <f t="shared" ca="1" si="53"/>
        <v>23370.398610971966</v>
      </c>
      <c r="L573" s="455">
        <f t="shared" ca="1" si="54"/>
        <v>5632266.0652442435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5632266.0652442435</v>
      </c>
      <c r="J574" s="455">
        <f t="array" ref="J574">IFERROR(INDEX('Retirement Calculator'!J:J,MATCH('Isaac 401k'!N574,'Retirement Calculator'!A:A,0),0),0)</f>
        <v>6404.7404596389215</v>
      </c>
      <c r="K574" s="455">
        <f t="shared" ca="1" si="53"/>
        <v>23441.088853269186</v>
      </c>
      <c r="L574" s="455">
        <f t="shared" ca="1" si="54"/>
        <v>5649302.4136378737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5649302.4136378737</v>
      </c>
      <c r="J575" s="455">
        <f t="array" ref="J575">IFERROR(INDEX('Retirement Calculator'!J:J,MATCH('Isaac 401k'!N575,'Retirement Calculator'!A:A,0),0),0)</f>
        <v>6404.7404596389215</v>
      </c>
      <c r="K575" s="455">
        <f t="shared" ca="1" si="53"/>
        <v>23512.073638242648</v>
      </c>
      <c r="L575" s="455">
        <f t="shared" ca="1" si="54"/>
        <v>5666409.7468164777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5666409.7468164777</v>
      </c>
      <c r="J576" s="455">
        <f t="array" ref="J576">IFERROR(INDEX('Retirement Calculator'!J:J,MATCH('Isaac 401k'!N576,'Retirement Calculator'!A:A,0),0),0)</f>
        <v>6404.7404596389215</v>
      </c>
      <c r="K576" s="455">
        <f t="shared" ca="1" si="53"/>
        <v>23583.354193153496</v>
      </c>
      <c r="L576" s="455">
        <f t="shared" ca="1" si="54"/>
        <v>5683588.3605499929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5683588.3605499929</v>
      </c>
      <c r="J577" s="455">
        <f t="array" ref="J577">IFERROR(INDEX('Retirement Calculator'!J:J,MATCH('Isaac 401k'!N577,'Retirement Calculator'!A:A,0),0),0)</f>
        <v>6404.7404596389215</v>
      </c>
      <c r="K577" s="455">
        <f t="shared" ca="1" si="53"/>
        <v>23654.931750376476</v>
      </c>
      <c r="L577" s="455">
        <f t="shared" ca="1" si="54"/>
        <v>5700838.5518407309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5700838.5518407309</v>
      </c>
      <c r="J578" s="455">
        <f t="array" ref="J578">IFERROR(INDEX('Retirement Calculator'!J:J,MATCH('Isaac 401k'!N578,'Retirement Calculator'!A:A,0),0),0)</f>
        <v>6404.7404596389215</v>
      </c>
      <c r="K578" s="455">
        <f t="shared" ca="1" si="53"/>
        <v>23726.807547421216</v>
      </c>
      <c r="L578" s="455">
        <f t="shared" ca="1" si="54"/>
        <v>5718160.6189285135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5718160.6189285135</v>
      </c>
      <c r="J579" s="455">
        <f t="array" ref="J579">IFERROR(INDEX('Retirement Calculator'!J:J,MATCH('Isaac 401k'!N579,'Retirement Calculator'!A:A,0),0),0)</f>
        <v>6404.7404596389215</v>
      </c>
      <c r="K579" s="455">
        <f t="shared" ca="1" si="53"/>
        <v>23798.982826953645</v>
      </c>
      <c r="L579" s="455">
        <f t="shared" ca="1" si="54"/>
        <v>5735554.8612958286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5735554.8612958286</v>
      </c>
      <c r="J580" s="455">
        <f t="array" ref="J580">IFERROR(INDEX('Retirement Calculator'!J:J,MATCH('Isaac 401k'!N580,'Retirement Calculator'!A:A,0),0),0)</f>
        <v>6404.7404596389215</v>
      </c>
      <c r="K580" s="455">
        <f t="shared" ca="1" si="53"/>
        <v>23871.458836817459</v>
      </c>
      <c r="L580" s="455">
        <f t="shared" ca="1" si="54"/>
        <v>5753021.5796730071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5753021.5796730071</v>
      </c>
      <c r="J581" s="455">
        <f t="array" ref="J581">IFERROR(INDEX('Retirement Calculator'!J:J,MATCH('Isaac 401k'!N581,'Retirement Calculator'!A:A,0),0),0)</f>
        <v>6404.7404596389215</v>
      </c>
      <c r="K581" s="455">
        <f t="shared" ca="1" si="53"/>
        <v>23944.236830055703</v>
      </c>
      <c r="L581" s="455">
        <f t="shared" ca="1" si="54"/>
        <v>5770561.0760434242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5770561.0760434242</v>
      </c>
      <c r="J582" s="455">
        <f t="array" ref="J582">IFERROR(INDEX('Retirement Calculator'!J:J,MATCH('Isaac 401k'!N582,'Retirement Calculator'!A:A,0),0),0)</f>
        <v>6404.7404596389215</v>
      </c>
      <c r="K582" s="455">
        <f t="shared" ca="1" si="53"/>
        <v>24017.318064932439</v>
      </c>
      <c r="L582" s="455">
        <f t="shared" ca="1" si="54"/>
        <v>5788173.6536487183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5788173.6536487183</v>
      </c>
      <c r="J583" s="455">
        <f t="array" ref="J583">IFERROR(INDEX('Retirement Calculator'!J:J,MATCH('Isaac 401k'!N583,'Retirement Calculator'!A:A,0),0),0)</f>
        <v>6404.7404596389215</v>
      </c>
      <c r="K583" s="455">
        <f t="shared" ca="1" si="53"/>
        <v>24090.703804954497</v>
      </c>
      <c r="L583" s="455">
        <f t="shared" ca="1" si="54"/>
        <v>5805859.6169940345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5805859.6169940345</v>
      </c>
      <c r="J584" s="455">
        <f t="array" ref="J584">IFERROR(INDEX('Retirement Calculator'!J:J,MATCH('Isaac 401k'!N584,'Retirement Calculator'!A:A,0),0),0)</f>
        <v>6404.7404596389215</v>
      </c>
      <c r="K584" s="455">
        <f t="shared" ca="1" si="53"/>
        <v>24164.395318893316</v>
      </c>
      <c r="L584" s="455">
        <f t="shared" ca="1" si="54"/>
        <v>5823619.2718532896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5823619.2718532896</v>
      </c>
      <c r="J585" s="455">
        <f t="array" ref="J585">IFERROR(INDEX('Retirement Calculator'!J:J,MATCH('Isaac 401k'!N585,'Retirement Calculator'!A:A,0),0),0)</f>
        <v>6404.7404596389215</v>
      </c>
      <c r="K585" s="455">
        <f t="shared" ca="1" si="53"/>
        <v>24238.393880806878</v>
      </c>
      <c r="L585" s="455">
        <f t="shared" ca="1" si="54"/>
        <v>5841452.9252744578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5841452.9252744578</v>
      </c>
      <c r="J586" s="455">
        <f t="array" ref="J586">IFERROR(INDEX('Retirement Calculator'!J:J,MATCH('Isaac 401k'!N586,'Retirement Calculator'!A:A,0),0),0)</f>
        <v>6404.7404596389215</v>
      </c>
      <c r="K586" s="455">
        <f t="shared" ca="1" si="53"/>
        <v>24312.700770061747</v>
      </c>
      <c r="L586" s="455">
        <f t="shared" ca="1" si="54"/>
        <v>5859360.8855848806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5859360.8855848806</v>
      </c>
      <c r="J587" s="455">
        <f t="array" ref="J587">IFERROR(INDEX('Retirement Calculator'!J:J,MATCH('Isaac 401k'!N587,'Retirement Calculator'!A:A,0),0),0)</f>
        <v>6404.7404596389215</v>
      </c>
      <c r="K587" s="455">
        <f t="shared" ca="1" si="53"/>
        <v>24387.317271355176</v>
      </c>
      <c r="L587" s="455">
        <f t="shared" ca="1" si="54"/>
        <v>5877343.4623965975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5877343.4623965975</v>
      </c>
      <c r="J588" s="455">
        <f t="array" ref="J588">IFERROR(INDEX('Retirement Calculator'!J:J,MATCH('Isaac 401k'!N588,'Retirement Calculator'!A:A,0),0),0)</f>
        <v>6404.7404596389215</v>
      </c>
      <c r="K588" s="455">
        <f t="shared" ca="1" si="53"/>
        <v>24462.244674737329</v>
      </c>
      <c r="L588" s="455">
        <f t="shared" ca="1" si="54"/>
        <v>5895400.9666116964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5895400.9666116964</v>
      </c>
      <c r="J589" s="455">
        <f t="array" ref="J589">IFERROR(INDEX('Retirement Calculator'!J:J,MATCH('Isaac 401k'!N589,'Retirement Calculator'!A:A,0),0),0)</f>
        <v>6404.7404596389215</v>
      </c>
      <c r="K589" s="455">
        <f t="shared" ca="1" si="53"/>
        <v>24537.484275633575</v>
      </c>
      <c r="L589" s="455">
        <f t="shared" ca="1" si="54"/>
        <v>5913533.7104276912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5913533.7104276912</v>
      </c>
      <c r="J590" s="455">
        <f t="array" ref="J590">IFERROR(INDEX('Retirement Calculator'!J:J,MATCH('Isaac 401k'!N590,'Retirement Calculator'!A:A,0),0),0)</f>
        <v>6404.7404596389215</v>
      </c>
      <c r="K590" s="455">
        <f t="shared" ca="1" si="53"/>
        <v>24613.037374866886</v>
      </c>
      <c r="L590" s="455">
        <f t="shared" ca="1" si="54"/>
        <v>5931742.0073429197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5931742.0073429197</v>
      </c>
      <c r="J591" s="455">
        <f t="array" ref="J591">IFERROR(INDEX('Retirement Calculator'!J:J,MATCH('Isaac 401k'!N591,'Retirement Calculator'!A:A,0),0),0)</f>
        <v>6404.7404596389215</v>
      </c>
      <c r="K591" s="455">
        <f t="shared" ca="1" si="53"/>
        <v>24688.905278680337</v>
      </c>
      <c r="L591" s="455">
        <f t="shared" ca="1" si="54"/>
        <v>5950026.172161961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5950026.172161961</v>
      </c>
      <c r="J592" s="455">
        <f t="array" ref="J592">IFERROR(INDEX('Retirement Calculator'!J:J,MATCH('Isaac 401k'!N592,'Retirement Calculator'!A:A,0),0),0)</f>
        <v>6404.7404596389215</v>
      </c>
      <c r="K592" s="455">
        <f t="shared" ca="1" si="53"/>
        <v>24765.089298759674</v>
      </c>
      <c r="L592" s="455">
        <f t="shared" ca="1" si="54"/>
        <v>5968386.5210010819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5968386.5210010819</v>
      </c>
      <c r="J593" s="455">
        <f t="array" ref="J593">IFERROR(INDEX('Retirement Calculator'!J:J,MATCH('Isaac 401k'!N593,'Retirement Calculator'!A:A,0),0),0)</f>
        <v>6404.7404596389215</v>
      </c>
      <c r="K593" s="455">
        <f t="shared" ca="1" si="53"/>
        <v>24841.590752256012</v>
      </c>
      <c r="L593" s="455">
        <f t="shared" ca="1" si="54"/>
        <v>5986823.3712936994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5986823.3712936994</v>
      </c>
      <c r="J594" s="455">
        <f t="array" ref="J594">IFERROR(INDEX('Retirement Calculator'!J:J,MATCH('Isaac 401k'!N594,'Retirement Calculator'!A:A,0),0),0)</f>
        <v>6404.7404596389215</v>
      </c>
      <c r="K594" s="455">
        <f t="shared" ca="1" si="53"/>
        <v>24918.410961808586</v>
      </c>
      <c r="L594" s="455">
        <f t="shared" ca="1" si="54"/>
        <v>6005337.0417958694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6005337.0417958694</v>
      </c>
      <c r="J595" s="455">
        <f t="array" ref="J595">IFERROR(INDEX('Retirement Calculator'!J:J,MATCH('Isaac 401k'!N595,'Retirement Calculator'!A:A,0),0),0)</f>
        <v>6404.7404596389215</v>
      </c>
      <c r="K595" s="455">
        <f t="shared" ca="1" si="53"/>
        <v>24995.551255567629</v>
      </c>
      <c r="L595" s="455">
        <f t="shared" ca="1" si="54"/>
        <v>6023927.8525917986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6023927.8525917986</v>
      </c>
      <c r="J596" s="455">
        <f t="array" ref="J596">IFERROR(INDEX('Retirement Calculator'!J:J,MATCH('Isaac 401k'!N596,'Retirement Calculator'!A:A,0),0),0)</f>
        <v>6404.7404596389215</v>
      </c>
      <c r="K596" s="455">
        <f t="shared" ca="1" si="53"/>
        <v>25073.012967217332</v>
      </c>
      <c r="L596" s="455">
        <f t="shared" ca="1" si="54"/>
        <v>6042596.1250993777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6042596.1250993777</v>
      </c>
      <c r="J597" s="455">
        <f t="array" ref="J597">IFERROR(INDEX('Retirement Calculator'!J:J,MATCH('Isaac 401k'!N597,'Retirement Calculator'!A:A,0),0),0)</f>
        <v>6404.7404596389215</v>
      </c>
      <c r="K597" s="455">
        <f t="shared" ca="1" si="53"/>
        <v>25150.797435998913</v>
      </c>
      <c r="L597" s="455">
        <f t="shared" ca="1" si="54"/>
        <v>6061342.182075738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6061342.182075738</v>
      </c>
      <c r="J598" s="455">
        <f t="array" ref="J598">IFERROR(INDEX('Retirement Calculator'!J:J,MATCH('Isaac 401k'!N598,'Retirement Calculator'!A:A,0),0),0)</f>
        <v>6404.7404596389215</v>
      </c>
      <c r="K598" s="455">
        <f t="shared" ca="1" si="53"/>
        <v>25228.906006733749</v>
      </c>
      <c r="L598" s="455">
        <f t="shared" ca="1" si="54"/>
        <v>6080166.3476228332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6080166.3476228332</v>
      </c>
      <c r="J599" s="455">
        <f t="array" ref="J599">IFERROR(INDEX('Retirement Calculator'!J:J,MATCH('Isaac 401k'!N599,'Retirement Calculator'!A:A,0),0),0)</f>
        <v>6404.7404596389215</v>
      </c>
      <c r="K599" s="455">
        <f t="shared" ca="1" si="53"/>
        <v>25307.340029846644</v>
      </c>
      <c r="L599" s="455">
        <f t="shared" ca="1" si="54"/>
        <v>6099068.9471930414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6099068.9471930414</v>
      </c>
      <c r="J600" s="455">
        <f t="array" ref="J600">IFERROR(INDEX('Retirement Calculator'!J:J,MATCH('Isaac 401k'!N600,'Retirement Calculator'!A:A,0),0),0)</f>
        <v>6404.7404596389215</v>
      </c>
      <c r="K600" s="455">
        <f t="shared" ca="1" si="53"/>
        <v>25386.100861389179</v>
      </c>
      <c r="L600" s="455">
        <f t="shared" ca="1" si="54"/>
        <v>6118050.307594792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6118050.307594792</v>
      </c>
      <c r="J601" s="455">
        <f t="array" ref="J601">IFERROR(INDEX('Retirement Calculator'!J:J,MATCH('Isaac 401k'!N601,'Retirement Calculator'!A:A,0),0),0)</f>
        <v>6404.7404596389215</v>
      </c>
      <c r="K601" s="455">
        <f t="shared" ca="1" si="53"/>
        <v>25465.18986306314</v>
      </c>
      <c r="L601" s="455">
        <f t="shared" ca="1" si="54"/>
        <v>6137110.7569982167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6137110.7569982167</v>
      </c>
      <c r="J602" s="455">
        <f t="array" ref="J602">IFERROR(INDEX('Retirement Calculator'!J:J,MATCH('Isaac 401k'!N602,'Retirement Calculator'!A:A,0),0),0)</f>
        <v>6404.7404596389215</v>
      </c>
      <c r="K602" s="455">
        <f t="shared" ca="1" si="53"/>
        <v>25544.608402244074</v>
      </c>
      <c r="L602" s="455">
        <f t="shared" ca="1" si="54"/>
        <v>6156250.6249408219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6156250.6249408219</v>
      </c>
      <c r="J603" s="455">
        <f t="array" ref="J603">IFERROR(INDEX('Retirement Calculator'!J:J,MATCH('Isaac 401k'!N603,'Retirement Calculator'!A:A,0),0),0)</f>
        <v>6404.7404596389215</v>
      </c>
      <c r="K603" s="455">
        <f t="shared" ca="1" si="53"/>
        <v>25624.35785200493</v>
      </c>
      <c r="L603" s="455">
        <f t="shared" ca="1" si="54"/>
        <v>6175470.2423331877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6175470.2423331877</v>
      </c>
      <c r="J604" s="455">
        <f t="array" ref="J604">IFERROR(INDEX('Retirement Calculator'!J:J,MATCH('Isaac 401k'!N604,'Retirement Calculator'!A:A,0),0),0)</f>
        <v>6404.7404596389215</v>
      </c>
      <c r="K604" s="455">
        <f t="shared" ca="1" si="53"/>
        <v>25704.439591139788</v>
      </c>
      <c r="L604" s="455">
        <f t="shared" ca="1" si="54"/>
        <v>6194769.9414646886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6194769.9414646886</v>
      </c>
      <c r="J605" s="455">
        <f t="array" ref="J605">IFERROR(INDEX('Retirement Calculator'!J:J,MATCH('Isaac 401k'!N605,'Retirement Calculator'!A:A,0),0),0)</f>
        <v>6404.7404596389215</v>
      </c>
      <c r="K605" s="455">
        <f t="shared" ca="1" si="53"/>
        <v>25784.85500418771</v>
      </c>
      <c r="L605" s="455">
        <f t="shared" ca="1" si="54"/>
        <v>6214150.0560092377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6214150.0560092377</v>
      </c>
      <c r="J606" s="455">
        <f t="array" ref="J606">IFERROR(INDEX('Retirement Calculator'!J:J,MATCH('Isaac 401k'!N606,'Retirement Calculator'!A:A,0),0),0)</f>
        <v>6404.7404596389215</v>
      </c>
      <c r="K606" s="455">
        <f t="shared" ca="1" si="53"/>
        <v>25865.605481456663</v>
      </c>
      <c r="L606" s="455">
        <f t="shared" ca="1" si="54"/>
        <v>6233610.921031056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6233610.921031056</v>
      </c>
      <c r="J607" s="455">
        <f t="array" ref="J607">IFERROR(INDEX('Retirement Calculator'!J:J,MATCH('Isaac 401k'!N607,'Retirement Calculator'!A:A,0),0),0)</f>
        <v>6404.7404596389215</v>
      </c>
      <c r="K607" s="455">
        <f t="shared" ca="1" si="53"/>
        <v>25946.692419047573</v>
      </c>
      <c r="L607" s="455">
        <f t="shared" ca="1" si="54"/>
        <v>6253152.8729904648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6253152.8729904648</v>
      </c>
      <c r="J608" s="455">
        <f t="array" ref="J608">IFERROR(INDEX('Retirement Calculator'!J:J,MATCH('Isaac 401k'!N608,'Retirement Calculator'!A:A,0),0),0)</f>
        <v>6404.7404596389215</v>
      </c>
      <c r="K608" s="455">
        <f t="shared" ca="1" si="53"/>
        <v>26028.11721887844</v>
      </c>
      <c r="L608" s="455">
        <f t="shared" ca="1" si="54"/>
        <v>6272776.2497497043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6272776.2497497043</v>
      </c>
      <c r="J609" s="455">
        <f t="array" ref="J609">IFERROR(INDEX('Retirement Calculator'!J:J,MATCH('Isaac 401k'!N609,'Retirement Calculator'!A:A,0),0),0)</f>
        <v>6404.7404596389215</v>
      </c>
      <c r="K609" s="455">
        <f t="shared" ca="1" si="53"/>
        <v>26109.881288708606</v>
      </c>
      <c r="L609" s="455">
        <f t="shared" ca="1" si="54"/>
        <v>6292481.3905787738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6292481.3905787738</v>
      </c>
      <c r="J610" s="455">
        <f t="array" ref="J610">IFERROR(INDEX('Retirement Calculator'!J:J,MATCH('Isaac 401k'!N610,'Retirement Calculator'!A:A,0),0),0)</f>
        <v>6404.7404596389215</v>
      </c>
      <c r="K610" s="455">
        <f t="shared" ca="1" si="53"/>
        <v>26191.986042163062</v>
      </c>
      <c r="L610" s="455">
        <f t="shared" ca="1" si="54"/>
        <v>6312268.6361612985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6312268.6361612985</v>
      </c>
      <c r="J611" s="455">
        <f t="array" ref="J611">IFERROR(INDEX('Retirement Calculator'!J:J,MATCH('Isaac 401k'!N611,'Retirement Calculator'!A:A,0),0),0)</f>
        <v>6404.7404596389215</v>
      </c>
      <c r="K611" s="455">
        <f t="shared" ca="1" si="53"/>
        <v>26274.432898756917</v>
      </c>
      <c r="L611" s="455">
        <f t="shared" ca="1" si="54"/>
        <v>6332138.3286004169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6332138.3286004169</v>
      </c>
      <c r="J612" s="455">
        <f t="array" ref="J612">IFERROR(INDEX('Retirement Calculator'!J:J,MATCH('Isaac 401k'!N612,'Retirement Calculator'!A:A,0),0),0)</f>
        <v>6404.7404596389215</v>
      </c>
      <c r="K612" s="455">
        <f t="shared" ca="1" si="53"/>
        <v>26357.22328391991</v>
      </c>
      <c r="L612" s="455">
        <f t="shared" ca="1" si="54"/>
        <v>6352090.8114246977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6352090.8114246977</v>
      </c>
      <c r="J613" s="455">
        <f t="array" ref="J613">IFERROR(INDEX('Retirement Calculator'!J:J,MATCH('Isaac 401k'!N613,'Retirement Calculator'!A:A,0),0),0)</f>
        <v>6404.7404596389215</v>
      </c>
      <c r="K613" s="455">
        <f t="shared" ca="1" si="53"/>
        <v>26440.358629021081</v>
      </c>
      <c r="L613" s="455">
        <f t="shared" ca="1" si="54"/>
        <v>6372126.42959408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6372126.42959408</v>
      </c>
      <c r="J614" s="455">
        <f t="array" ref="J614">IFERROR(INDEX('Retirement Calculator'!J:J,MATCH('Isaac 401k'!N614,'Retirement Calculator'!A:A,0),0),0)</f>
        <v>6404.7404596389215</v>
      </c>
      <c r="K614" s="455">
        <f t="shared" ca="1" si="53"/>
        <v>26523.840371393504</v>
      </c>
      <c r="L614" s="455">
        <f t="shared" ca="1" si="54"/>
        <v>6392245.5295058349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6392245.5295058349</v>
      </c>
      <c r="J615" s="455">
        <f t="array" ref="J615">IFERROR(INDEX('Retirement Calculator'!J:J,MATCH('Isaac 401k'!N615,'Retirement Calculator'!A:A,0),0),0)</f>
        <v>6404.7404596389215</v>
      </c>
      <c r="K615" s="455">
        <f t="shared" ca="1" si="53"/>
        <v>26607.669954359149</v>
      </c>
      <c r="L615" s="455">
        <f t="shared" ca="1" si="54"/>
        <v>6412448.4590005558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6412448.4590005558</v>
      </c>
      <c r="J616" s="455">
        <f t="array" ref="J616">IFERROR(INDEX('Retirement Calculator'!J:J,MATCH('Isaac 401k'!N616,'Retirement Calculator'!A:A,0),0),0)</f>
        <v>6404.7404596389215</v>
      </c>
      <c r="K616" s="455">
        <f t="shared" ca="1" si="53"/>
        <v>26691.84882725382</v>
      </c>
      <c r="L616" s="455">
        <f t="shared" ca="1" si="54"/>
        <v>6432735.5673681712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6432735.5673681712</v>
      </c>
      <c r="J617" s="455">
        <f t="array" ref="J617">IFERROR(INDEX('Retirement Calculator'!J:J,MATCH('Isaac 401k'!N617,'Retirement Calculator'!A:A,0),0),0)</f>
        <v>6404.7404596389215</v>
      </c>
      <c r="K617" s="455">
        <f t="shared" ca="1" si="53"/>
        <v>26776.378445452217</v>
      </c>
      <c r="L617" s="455">
        <f t="shared" ca="1" si="54"/>
        <v>6453107.2053539846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6453107.2053539846</v>
      </c>
      <c r="J618" s="455">
        <f t="array" ref="J618">IFERROR(INDEX('Retirement Calculator'!J:J,MATCH('Isaac 401k'!N618,'Retirement Calculator'!A:A,0),0),0)</f>
        <v>6404.7404596389215</v>
      </c>
      <c r="K618" s="455">
        <f t="shared" ca="1" si="53"/>
        <v>26861.260270393108</v>
      </c>
      <c r="L618" s="455">
        <f t="shared" ca="1" si="54"/>
        <v>6473563.7251647394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6473563.7251647394</v>
      </c>
      <c r="J619" s="455">
        <f t="array" ref="J619">IFERROR(INDEX('Retirement Calculator'!J:J,MATCH('Isaac 401k'!N619,'Retirement Calculator'!A:A,0),0),0)</f>
        <v>6404.7404596389215</v>
      </c>
      <c r="K619" s="455">
        <f t="shared" ca="1" si="53"/>
        <v>26946.495769604586</v>
      </c>
      <c r="L619" s="455">
        <f t="shared" ca="1" si="54"/>
        <v>6494105.4804747058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6494105.4804747058</v>
      </c>
      <c r="J620" s="455">
        <f t="array" ref="J620">IFERROR(INDEX('Retirement Calculator'!J:J,MATCH('Isaac 401k'!N620,'Retirement Calculator'!A:A,0),0),0)</f>
        <v>6404.7404596389215</v>
      </c>
      <c r="K620" s="455">
        <f t="shared" ca="1" si="53"/>
        <v>27032.086416729446</v>
      </c>
      <c r="L620" s="455">
        <f t="shared" ca="1" si="54"/>
        <v>6514732.8264317969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6514732.8264317969</v>
      </c>
      <c r="J621" s="455">
        <f t="array" ref="J621">IFERROR(INDEX('Retirement Calculator'!J:J,MATCH('Isaac 401k'!N621,'Retirement Calculator'!A:A,0),0),0)</f>
        <v>6404.7404596389215</v>
      </c>
      <c r="K621" s="455">
        <f t="shared" ca="1" si="53"/>
        <v>27118.03369155066</v>
      </c>
      <c r="L621" s="455">
        <f t="shared" ca="1" si="54"/>
        <v>6535446.1196637088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6535446.1196637088</v>
      </c>
      <c r="J622" s="455">
        <f t="array" ref="J622">IFERROR(INDEX('Retirement Calculator'!J:J,MATCH('Isaac 401k'!N622,'Retirement Calculator'!A:A,0),0),0)</f>
        <v>6404.7404596389215</v>
      </c>
      <c r="K622" s="455">
        <f t="shared" ca="1" si="53"/>
        <v>27204.339080016958</v>
      </c>
      <c r="L622" s="455">
        <f t="shared" ca="1" si="54"/>
        <v>6556245.7182840873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6556245.7182840873</v>
      </c>
      <c r="J623" s="455">
        <f t="array" ref="J623">IFERROR(INDEX('Retirement Calculator'!J:J,MATCH('Isaac 401k'!N623,'Retirement Calculator'!A:A,0),0),0)</f>
        <v>6404.7404596389215</v>
      </c>
      <c r="K623" s="455">
        <f t="shared" ca="1" si="53"/>
        <v>27291.004074268534</v>
      </c>
      <c r="L623" s="455">
        <f t="shared" ca="1" si="54"/>
        <v>6577131.9818987176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6577131.9818987176</v>
      </c>
      <c r="J624" s="455">
        <f t="array" ref="J624">IFERROR(INDEX('Retirement Calculator'!J:J,MATCH('Isaac 401k'!N624,'Retirement Calculator'!A:A,0),0),0)</f>
        <v>6404.7404596389215</v>
      </c>
      <c r="K624" s="455">
        <f t="shared" ca="1" si="53"/>
        <v>27378.030172662828</v>
      </c>
      <c r="L624" s="455">
        <f t="shared" ca="1" si="54"/>
        <v>6598105.2716117417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6598105.2716117417</v>
      </c>
      <c r="J625" s="455">
        <f t="array" ref="J625">IFERROR(INDEX('Retirement Calculator'!J:J,MATCH('Isaac 401k'!N625,'Retirement Calculator'!A:A,0),0),0)</f>
        <v>6404.7404596389215</v>
      </c>
      <c r="K625" s="455">
        <f t="shared" ca="1" si="53"/>
        <v>27465.418879800429</v>
      </c>
      <c r="L625" s="455">
        <f t="shared" ca="1" si="54"/>
        <v>6619165.9500319036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6619165.9500319036</v>
      </c>
      <c r="J626" s="455">
        <f t="array" ref="J626">IFERROR(INDEX('Retirement Calculator'!J:J,MATCH('Isaac 401k'!N626,'Retirement Calculator'!A:A,0),0),0)</f>
        <v>6404.7404596389215</v>
      </c>
      <c r="K626" s="455">
        <f t="shared" ca="1" si="53"/>
        <v>27553.1717065511</v>
      </c>
      <c r="L626" s="455">
        <f t="shared" ca="1" si="54"/>
        <v>6640314.3812788157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6640314.3812788157</v>
      </c>
      <c r="J627" s="455">
        <f t="array" ref="J627">IFERROR(INDEX('Retirement Calculator'!J:J,MATCH('Isaac 401k'!N627,'Retirement Calculator'!A:A,0),0),0)</f>
        <v>6404.7404596389215</v>
      </c>
      <c r="K627" s="455">
        <f t="shared" ca="1" si="53"/>
        <v>27641.290170079901</v>
      </c>
      <c r="L627" s="455">
        <f t="shared" ca="1" si="54"/>
        <v>6661550.9309892571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6661550.9309892571</v>
      </c>
      <c r="J628" s="455">
        <f t="array" ref="J628">IFERROR(INDEX('Retirement Calculator'!J:J,MATCH('Isaac 401k'!N628,'Retirement Calculator'!A:A,0),0),0)</f>
        <v>6404.7404596389215</v>
      </c>
      <c r="K628" s="455">
        <f t="shared" ca="1" si="53"/>
        <v>27729.77579387341</v>
      </c>
      <c r="L628" s="455">
        <f t="shared" ca="1" si="54"/>
        <v>6682875.9663234921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6682875.9663234921</v>
      </c>
      <c r="J629" s="455">
        <f t="array" ref="J629">IFERROR(INDEX('Retirement Calculator'!J:J,MATCH('Isaac 401k'!N629,'Retirement Calculator'!A:A,0),0),0)</f>
        <v>6404.7404596389215</v>
      </c>
      <c r="K629" s="455">
        <f t="shared" ca="1" si="53"/>
        <v>27818.63010776605</v>
      </c>
      <c r="L629" s="455">
        <f t="shared" ca="1" si="54"/>
        <v>6704289.8559716195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6704289.8559716195</v>
      </c>
      <c r="J630" s="455">
        <f t="array" ref="J630">IFERROR(INDEX('Retirement Calculator'!J:J,MATCH('Isaac 401k'!N630,'Retirement Calculator'!A:A,0),0),0)</f>
        <v>6404.7404596389215</v>
      </c>
      <c r="K630" s="455">
        <f t="shared" ca="1" si="53"/>
        <v>27907.854647966586</v>
      </c>
      <c r="L630" s="455">
        <f t="shared" ca="1" si="54"/>
        <v>6725792.9701599479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6725792.9701599479</v>
      </c>
      <c r="J631" s="455">
        <f t="array" ref="J631">IFERROR(INDEX('Retirement Calculator'!J:J,MATCH('Isaac 401k'!N631,'Retirement Calculator'!A:A,0),0),0)</f>
        <v>6404.7404596389215</v>
      </c>
      <c r="K631" s="455">
        <f t="shared" ca="1" si="53"/>
        <v>27997.45095708462</v>
      </c>
      <c r="L631" s="455">
        <f t="shared" ca="1" si="54"/>
        <v>6747385.6806573942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6747385.6806573942</v>
      </c>
      <c r="J632" s="455">
        <f t="array" ref="J632">IFERROR(INDEX('Retirement Calculator'!J:J,MATCH('Isaac 401k'!N632,'Retirement Calculator'!A:A,0),0),0)</f>
        <v>6404.7404596389215</v>
      </c>
      <c r="K632" s="455">
        <f t="shared" ca="1" si="53"/>
        <v>28087.420584157313</v>
      </c>
      <c r="L632" s="455">
        <f t="shared" ca="1" si="54"/>
        <v>6769068.3607819127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6769068.3607819127</v>
      </c>
      <c r="J633" s="455">
        <f t="array" ref="J633">IFERROR(INDEX('Retirement Calculator'!J:J,MATCH('Isaac 401k'!N633,'Retirement Calculator'!A:A,0),0),0)</f>
        <v>6404.7404596389215</v>
      </c>
      <c r="K633" s="455">
        <f t="shared" ca="1" si="53"/>
        <v>28177.765084676139</v>
      </c>
      <c r="L633" s="455">
        <f t="shared" ca="1" si="54"/>
        <v>6790841.3854069505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6790841.3854069505</v>
      </c>
      <c r="J634" s="455">
        <f t="array" ref="J634">IFERROR(INDEX('Retirement Calculator'!J:J,MATCH('Isaac 401k'!N634,'Retirement Calculator'!A:A,0),0),0)</f>
        <v>6404.7404596389215</v>
      </c>
      <c r="K634" s="455">
        <f t="shared" ca="1" si="53"/>
        <v>28268.4860206138</v>
      </c>
      <c r="L634" s="455">
        <f t="shared" ca="1" si="54"/>
        <v>6812705.1309679253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6812705.1309679253</v>
      </c>
      <c r="J635" s="455">
        <f t="array" ref="J635">IFERROR(INDEX('Retirement Calculator'!J:J,MATCH('Isaac 401k'!N635,'Retirement Calculator'!A:A,0),0),0)</f>
        <v>6404.7404596389215</v>
      </c>
      <c r="K635" s="455">
        <f t="shared" ca="1" si="53"/>
        <v>28359.584960451193</v>
      </c>
      <c r="L635" s="455">
        <f t="shared" ca="1" si="54"/>
        <v>6834659.975468738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6834659.975468738</v>
      </c>
      <c r="J636" s="455">
        <f t="array" ref="J636">IFERROR(INDEX('Retirement Calculator'!J:J,MATCH('Isaac 401k'!N636,'Retirement Calculator'!A:A,0),0),0)</f>
        <v>6404.7404596389215</v>
      </c>
      <c r="K636" s="455">
        <f t="shared" ca="1" si="53"/>
        <v>28451.063479204578</v>
      </c>
      <c r="L636" s="455">
        <f t="shared" ca="1" si="54"/>
        <v>6856706.298488304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6856706.298488304</v>
      </c>
      <c r="J637" s="455">
        <f t="array" ref="J637">IFERROR(INDEX('Retirement Calculator'!J:J,MATCH('Isaac 401k'!N637,'Retirement Calculator'!A:A,0),0),0)</f>
        <v>6404.7404596389215</v>
      </c>
      <c r="K637" s="455">
        <f t="shared" ca="1" si="53"/>
        <v>28542.92315845277</v>
      </c>
      <c r="L637" s="455">
        <f t="shared" ca="1" si="54"/>
        <v>6878844.4811871182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6878844.4811871182</v>
      </c>
      <c r="J638" s="455">
        <f t="array" ref="J638">IFERROR(INDEX('Retirement Calculator'!J:J,MATCH('Isaac 401k'!N638,'Retirement Calculator'!A:A,0),0),0)</f>
        <v>6404.7404596389215</v>
      </c>
      <c r="K638" s="455">
        <f t="shared" ca="1" si="53"/>
        <v>28635.165586364496</v>
      </c>
      <c r="L638" s="455">
        <f t="shared" ca="1" si="54"/>
        <v>6901074.906313844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6901074.906313844</v>
      </c>
      <c r="J639" s="455">
        <f t="array" ref="J639">IFERROR(INDEX('Retirement Calculator'!J:J,MATCH('Isaac 401k'!N639,'Retirement Calculator'!A:A,0),0),0)</f>
        <v>6404.7404596389215</v>
      </c>
      <c r="K639" s="455">
        <f t="shared" ca="1" si="53"/>
        <v>28727.792357725852</v>
      </c>
      <c r="L639" s="455">
        <f t="shared" ca="1" si="54"/>
        <v>6923397.9582119314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6923397.9582119314</v>
      </c>
      <c r="J640" s="455">
        <f t="array" ref="J640">IFERROR(INDEX('Retirement Calculator'!J:J,MATCH('Isaac 401k'!N640,'Retirement Calculator'!A:A,0),0),0)</f>
        <v>6404.7404596389215</v>
      </c>
      <c r="K640" s="455">
        <f t="shared" ca="1" si="53"/>
        <v>28820.805073967891</v>
      </c>
      <c r="L640" s="455">
        <f t="shared" ca="1" si="54"/>
        <v>6945814.0228262609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6945814.0228262609</v>
      </c>
      <c r="J641" s="455">
        <f t="array" ref="J641">IFERROR(INDEX('Retirement Calculator'!J:J,MATCH('Isaac 401k'!N641,'Retirement Calculator'!A:A,0),0),0)</f>
        <v>6404.7404596389215</v>
      </c>
      <c r="K641" s="455">
        <f t="shared" ca="1" si="53"/>
        <v>28914.205343194255</v>
      </c>
      <c r="L641" s="455">
        <f t="shared" ca="1" si="54"/>
        <v>6968323.4877098165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6968323.4877098165</v>
      </c>
      <c r="J642" s="455">
        <f t="array" ref="J642">IFERROR(INDEX('Retirement Calculator'!J:J,MATCH('Isaac 401k'!N642,'Retirement Calculator'!A:A,0),0),0)</f>
        <v>6404.7404596389215</v>
      </c>
      <c r="K642" s="455">
        <f t="shared" ca="1" si="53"/>
        <v>29007.994780209079</v>
      </c>
      <c r="L642" s="455">
        <f t="shared" ca="1" si="54"/>
        <v>6990926.7420303868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6990926.7420303868</v>
      </c>
      <c r="J643" s="455">
        <f t="array" ref="J643">IFERROR(INDEX('Retirement Calculator'!J:J,MATCH('Isaac 401k'!N643,'Retirement Calculator'!A:A,0),0),0)</f>
        <v>6404.7404596389215</v>
      </c>
      <c r="K643" s="455">
        <f t="shared" ca="1" si="53"/>
        <v>29102.175006544789</v>
      </c>
      <c r="L643" s="455">
        <f t="shared" ca="1" si="54"/>
        <v>7013624.1765772933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7013624.1765772933</v>
      </c>
      <c r="J644" s="455">
        <f t="array" ref="J644">IFERROR(INDEX('Retirement Calculator'!J:J,MATCH('Isaac 401k'!N644,'Retirement Calculator'!A:A,0),0),0)</f>
        <v>6404.7404596389215</v>
      </c>
      <c r="K644" s="455">
        <f t="shared" ca="1" si="53"/>
        <v>29196.747650490222</v>
      </c>
      <c r="L644" s="455">
        <f t="shared" ca="1" si="54"/>
        <v>7036416.1837681448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7036416.1837681448</v>
      </c>
      <c r="J645" s="455">
        <f t="array" ref="J645">IFERROR(INDEX('Retirement Calculator'!J:J,MATCH('Isaac 401k'!N645,'Retirement Calculator'!A:A,0),0),0)</f>
        <v>6404.7404596389215</v>
      </c>
      <c r="K645" s="455">
        <f t="shared" ca="1" si="53"/>
        <v>29291.714347118777</v>
      </c>
      <c r="L645" s="455">
        <f t="shared" ca="1" si="54"/>
        <v>7059303.1576556247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7059303.1576556247</v>
      </c>
      <c r="J646" s="455">
        <f t="array" ref="J646">IFERROR(INDEX('Retirement Calculator'!J:J,MATCH('Isaac 401k'!N646,'Retirement Calculator'!A:A,0),0),0)</f>
        <v>6404.7404596389215</v>
      </c>
      <c r="K646" s="455">
        <f t="shared" ca="1" si="53"/>
        <v>29387.076738316609</v>
      </c>
      <c r="L646" s="455">
        <f t="shared" ca="1" si="54"/>
        <v>7082285.4939343026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7082285.4939343026</v>
      </c>
      <c r="J647" s="455">
        <f t="array" ref="J647">IFERROR(INDEX('Retirement Calculator'!J:J,MATCH('Isaac 401k'!N647,'Retirement Calculator'!A:A,0),0),0)</f>
        <v>6404.7404596389215</v>
      </c>
      <c r="K647" s="455">
        <f t="shared" ca="1" si="53"/>
        <v>29482.836472811105</v>
      </c>
      <c r="L647" s="455">
        <f t="shared" ca="1" si="54"/>
        <v>7105363.5899474751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7105363.5899474751</v>
      </c>
      <c r="J648" s="455">
        <f t="array" ref="J648">IFERROR(INDEX('Retirement Calculator'!J:J,MATCH('Isaac 401k'!N648,'Retirement Calculator'!A:A,0),0),0)</f>
        <v>6404.7404596389215</v>
      </c>
      <c r="K648" s="455">
        <f t="shared" ca="1" si="53"/>
        <v>29578.995206199321</v>
      </c>
      <c r="L648" s="455">
        <f t="shared" ca="1" si="54"/>
        <v>7128537.8446940361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7128537.8446940361</v>
      </c>
      <c r="J649" s="455">
        <f t="array" ref="J649">IFERROR(INDEX('Retirement Calculator'!J:J,MATCH('Isaac 401k'!N649,'Retirement Calculator'!A:A,0),0),0)</f>
        <v>6404.7404596389215</v>
      </c>
      <c r="K649" s="455">
        <f t="shared" ca="1" si="53"/>
        <v>29675.554600976651</v>
      </c>
      <c r="L649" s="455">
        <f t="shared" ca="1" si="54"/>
        <v>7151808.6588353738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7151808.6588353738</v>
      </c>
      <c r="J650" s="455">
        <f t="array" ref="J650">IFERROR(INDEX('Retirement Calculator'!J:J,MATCH('Isaac 401k'!N650,'Retirement Calculator'!A:A,0),0),0)</f>
        <v>6404.7404596389215</v>
      </c>
      <c r="K650" s="455">
        <f t="shared" ca="1" si="53"/>
        <v>29772.516326565557</v>
      </c>
      <c r="L650" s="455">
        <f t="shared" ca="1" si="54"/>
        <v>7175176.4347023005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7175176.4347023005</v>
      </c>
      <c r="J651" s="455">
        <f t="array" ref="J651">IFERROR(INDEX('Retirement Calculator'!J:J,MATCH('Isaac 401k'!N651,'Retirement Calculator'!A:A,0),0),0)</f>
        <v>6404.7404596389215</v>
      </c>
      <c r="K651" s="455">
        <f t="shared" ca="1" si="53"/>
        <v>29869.882059344425</v>
      </c>
      <c r="L651" s="455">
        <f t="shared" ca="1" si="54"/>
        <v>7198641.5763020059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7198641.5763020059</v>
      </c>
      <c r="J652" s="455">
        <f t="array" ref="J652">IFERROR(INDEX('Retirement Calculator'!J:J,MATCH('Isaac 401k'!N652,'Retirement Calculator'!A:A,0),0),0)</f>
        <v>6404.7404596389215</v>
      </c>
      <c r="K652" s="455">
        <f t="shared" ca="1" si="53"/>
        <v>29967.653482676531</v>
      </c>
      <c r="L652" s="455">
        <f t="shared" ca="1" si="54"/>
        <v>7222204.4893250437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7222204.4893250437</v>
      </c>
      <c r="J653" s="455">
        <f t="array" ref="J653">IFERROR(INDEX('Retirement Calculator'!J:J,MATCH('Isaac 401k'!N653,'Retirement Calculator'!A:A,0),0),0)</f>
        <v>6404.7404596389215</v>
      </c>
      <c r="K653" s="455">
        <f t="shared" ca="1" si="53"/>
        <v>30065.832286939189</v>
      </c>
      <c r="L653" s="455">
        <f t="shared" ca="1" si="54"/>
        <v>7245865.5811523441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7245865.5811523441</v>
      </c>
      <c r="J654" s="455">
        <f t="array" ref="J654">IFERROR(INDEX('Retirement Calculator'!J:J,MATCH('Isaac 401k'!N654,'Retirement Calculator'!A:A,0),0),0)</f>
        <v>6404.7404596389215</v>
      </c>
      <c r="K654" s="455">
        <f t="shared" ca="1" si="53"/>
        <v>30164.420169552937</v>
      </c>
      <c r="L654" s="455">
        <f t="shared" ca="1" si="54"/>
        <v>7269625.2608622583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7269625.2608622583</v>
      </c>
      <c r="J655" s="455">
        <f t="array" ref="J655">IFERROR(INDEX('Retirement Calculator'!J:J,MATCH('Isaac 401k'!N655,'Retirement Calculator'!A:A,0),0),0)</f>
        <v>6404.7404596389215</v>
      </c>
      <c r="K655" s="455">
        <f t="shared" ca="1" si="53"/>
        <v>30263.418835010914</v>
      </c>
      <c r="L655" s="455">
        <f t="shared" ca="1" si="54"/>
        <v>7293483.9392376309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7293483.9392376309</v>
      </c>
      <c r="J656" s="455">
        <f t="array" ref="J656">IFERROR(INDEX('Retirement Calculator'!J:J,MATCH('Isaac 401k'!N656,'Retirement Calculator'!A:A,0),0),0)</f>
        <v>6404.7404596389215</v>
      </c>
      <c r="K656" s="455">
        <f t="shared" ca="1" si="53"/>
        <v>30362.829994908301</v>
      </c>
      <c r="L656" s="455">
        <f t="shared" ca="1" si="54"/>
        <v>7317442.0287729008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7317442.0287729008</v>
      </c>
      <c r="J657" s="455">
        <f t="array" ref="J657">IFERROR(INDEX('Retirement Calculator'!J:J,MATCH('Isaac 401k'!N657,'Retirement Calculator'!A:A,0),0),0)</f>
        <v>6404.7404596389215</v>
      </c>
      <c r="K657" s="455">
        <f t="shared" ca="1" si="53"/>
        <v>30462.655367971929</v>
      </c>
      <c r="L657" s="455">
        <f t="shared" ca="1" si="54"/>
        <v>7341499.9436812345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7341499.9436812345</v>
      </c>
      <c r="J658" s="455">
        <f t="array" ref="J658">IFERROR(INDEX('Retirement Calculator'!J:J,MATCH('Isaac 401k'!N658,'Retirement Calculator'!A:A,0),0),0)</f>
        <v>6404.7404596389215</v>
      </c>
      <c r="K658" s="455">
        <f t="shared" ca="1" si="53"/>
        <v>30562.896680089983</v>
      </c>
      <c r="L658" s="455">
        <f t="shared" ca="1" si="54"/>
        <v>7365658.0999016855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7365658.0999016855</v>
      </c>
      <c r="J659" s="455">
        <f t="array" ref="J659">IFERROR(INDEX('Retirement Calculator'!J:J,MATCH('Isaac 401k'!N659,'Retirement Calculator'!A:A,0),0),0)</f>
        <v>6404.7404596389215</v>
      </c>
      <c r="K659" s="455">
        <f t="shared" ca="1" si="53"/>
        <v>30663.555664341864</v>
      </c>
      <c r="L659" s="455">
        <f t="shared" ca="1" si="54"/>
        <v>7389916.9151063887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7389916.9151063887</v>
      </c>
      <c r="J660" s="455">
        <f t="array" ref="J660">IFERROR(INDEX('Retirement Calculator'!J:J,MATCH('Isaac 401k'!N660,'Retirement Calculator'!A:A,0),0),0)</f>
        <v>6404.7404596389215</v>
      </c>
      <c r="K660" s="455">
        <f t="shared" ca="1" si="53"/>
        <v>30764.63406102813</v>
      </c>
      <c r="L660" s="455">
        <f t="shared" ca="1" si="54"/>
        <v>7414276.8087077783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7414276.8087077783</v>
      </c>
      <c r="J661" s="455">
        <f t="array" ref="J661">IFERROR(INDEX('Retirement Calculator'!J:J,MATCH('Isaac 401k'!N661,'Retirement Calculator'!A:A,0),0),0)</f>
        <v>6404.7404596389215</v>
      </c>
      <c r="K661" s="455">
        <f t="shared" ca="1" si="53"/>
        <v>30866.133617700583</v>
      </c>
      <c r="L661" s="455">
        <f t="shared" ca="1" si="54"/>
        <v>7438738.2018658407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7438738.2018658407</v>
      </c>
      <c r="J662" s="455">
        <f t="array" ref="J662">IFERROR(INDEX('Retirement Calculator'!J:J,MATCH('Isaac 401k'!N662,'Retirement Calculator'!A:A,0),0),0)</f>
        <v>6404.7404596389215</v>
      </c>
      <c r="K662" s="455">
        <f t="shared" ca="1" si="53"/>
        <v>30968.056089192509</v>
      </c>
      <c r="L662" s="455">
        <f t="shared" ca="1" si="54"/>
        <v>7463301.5174953947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7463301.5174953947</v>
      </c>
      <c r="J663" s="455">
        <f t="array" ref="J663">IFERROR(INDEX('Retirement Calculator'!J:J,MATCH('Isaac 401k'!N663,'Retirement Calculator'!A:A,0),0),0)</f>
        <v>6404.7404596389215</v>
      </c>
      <c r="K663" s="455">
        <f t="shared" ca="1" si="53"/>
        <v>31070.403237648981</v>
      </c>
      <c r="L663" s="455">
        <f t="shared" ca="1" si="54"/>
        <v>7487967.1802734053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7487967.1802734053</v>
      </c>
      <c r="J664" s="455">
        <f t="array" ref="J664">IFERROR(INDEX('Retirement Calculator'!J:J,MATCH('Isaac 401k'!N664,'Retirement Calculator'!A:A,0),0),0)</f>
        <v>6404.7404596389215</v>
      </c>
      <c r="K664" s="455">
        <f t="shared" ca="1" si="53"/>
        <v>31173.176832557361</v>
      </c>
      <c r="L664" s="455">
        <f t="shared" ca="1" si="54"/>
        <v>7512735.6166463243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7512735.6166463243</v>
      </c>
      <c r="J665" s="455">
        <f t="array" ref="J665">IFERROR(INDEX('Retirement Calculator'!J:J,MATCH('Isaac 401k'!N665,'Retirement Calculator'!A:A,0),0),0)</f>
        <v>6404.7404596389215</v>
      </c>
      <c r="K665" s="455">
        <f t="shared" ca="1" si="53"/>
        <v>31276.378650777857</v>
      </c>
      <c r="L665" s="455">
        <f t="shared" ca="1" si="54"/>
        <v>7537607.2548374636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7537607.2548374636</v>
      </c>
      <c r="J666" s="455">
        <f t="array" ref="J666">IFERROR(INDEX('Retirement Calculator'!J:J,MATCH('Isaac 401k'!N666,'Retirement Calculator'!A:A,0),0),0)</f>
        <v>6404.7404596389215</v>
      </c>
      <c r="K666" s="455">
        <f t="shared" ca="1" si="53"/>
        <v>31380.010476574269</v>
      </c>
      <c r="L666" s="455">
        <f t="shared" ca="1" si="54"/>
        <v>7562582.5248543993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7562582.5248543993</v>
      </c>
      <c r="J667" s="455">
        <f t="array" ref="J667">IFERROR(INDEX('Retirement Calculator'!J:J,MATCH('Isaac 401k'!N667,'Retirement Calculator'!A:A,0),0),0)</f>
        <v>6404.7404596389215</v>
      </c>
      <c r="K667" s="455">
        <f t="shared" ca="1" si="53"/>
        <v>31484.07410164483</v>
      </c>
      <c r="L667" s="455">
        <f t="shared" ca="1" si="54"/>
        <v>7587661.8584964052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7587661.8584964052</v>
      </c>
      <c r="J668" s="455">
        <f t="array" ref="J668">IFERROR(INDEX('Retirement Calculator'!J:J,MATCH('Isaac 401k'!N668,'Retirement Calculator'!A:A,0),0),0)</f>
        <v>6404.7404596389215</v>
      </c>
      <c r="K668" s="455">
        <f t="shared" ca="1" si="53"/>
        <v>31588.571325153192</v>
      </c>
      <c r="L668" s="455">
        <f t="shared" ca="1" si="54"/>
        <v>7612845.6893619196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7612845.6893619196</v>
      </c>
      <c r="J669" s="455">
        <f t="array" ref="J669">IFERROR(INDEX('Retirement Calculator'!J:J,MATCH('Isaac 401k'!N669,'Retirement Calculator'!A:A,0),0),0)</f>
        <v>6404.7404596389215</v>
      </c>
      <c r="K669" s="455">
        <f t="shared" ca="1" si="53"/>
        <v>31693.503953759504</v>
      </c>
      <c r="L669" s="455">
        <f t="shared" ca="1" si="54"/>
        <v>7638134.4528560406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7638134.4528560406</v>
      </c>
      <c r="J670" s="455">
        <f t="array" ref="J670">IFERROR(INDEX('Retirement Calculator'!J:J,MATCH('Isaac 401k'!N670,'Retirement Calculator'!A:A,0),0),0)</f>
        <v>6404.7404596389215</v>
      </c>
      <c r="K670" s="455">
        <f t="shared" ca="1" si="53"/>
        <v>31798.873801651676</v>
      </c>
      <c r="L670" s="455">
        <f t="shared" ca="1" si="54"/>
        <v>7663528.5861980533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7663528.5861980533</v>
      </c>
      <c r="J671" s="455">
        <f t="array" ref="J671">IFERROR(INDEX('Retirement Calculator'!J:J,MATCH('Isaac 401k'!N671,'Retirement Calculator'!A:A,0),0),0)</f>
        <v>6404.7404596389215</v>
      </c>
      <c r="K671" s="455">
        <f t="shared" ca="1" si="53"/>
        <v>31904.682690576727</v>
      </c>
      <c r="L671" s="455">
        <f t="shared" ca="1" si="54"/>
        <v>7689028.5284289913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7689028.5284289913</v>
      </c>
      <c r="J672" s="455">
        <f t="array" ref="J672">IFERROR(INDEX('Retirement Calculator'!J:J,MATCH('Isaac 401k'!N672,'Retirement Calculator'!A:A,0),0),0)</f>
        <v>6404.7404596389215</v>
      </c>
      <c r="K672" s="455">
        <f t="shared" ca="1" si="53"/>
        <v>32010.932449872307</v>
      </c>
      <c r="L672" s="455">
        <f t="shared" ca="1" si="54"/>
        <v>7714634.7204192253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7714634.7204192253</v>
      </c>
      <c r="J673" s="455">
        <f t="array" ref="J673">IFERROR(INDEX('Retirement Calculator'!J:J,MATCH('Isaac 401k'!N673,'Retirement Calculator'!A:A,0),0),0)</f>
        <v>6404.7404596389215</v>
      </c>
      <c r="K673" s="455">
        <f t="shared" ca="1" si="53"/>
        <v>32117.62491649828</v>
      </c>
      <c r="L673" s="455">
        <f t="shared" ca="1" si="54"/>
        <v>7740347.6048760852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7740347.6048760852</v>
      </c>
      <c r="J674" s="455">
        <f t="array" ref="J674">IFERROR(INDEX('Retirement Calculator'!J:J,MATCH('Isaac 401k'!N674,'Retirement Calculator'!A:A,0),0),0)</f>
        <v>6404.7404596389215</v>
      </c>
      <c r="K674" s="455">
        <f t="shared" ca="1" si="53"/>
        <v>32224.761935068527</v>
      </c>
      <c r="L674" s="455">
        <f t="shared" ca="1" si="54"/>
        <v>7766167.6263515148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7766167.6263515148</v>
      </c>
      <c r="J675" s="455">
        <f t="array" ref="J675">IFERROR(INDEX('Retirement Calculator'!J:J,MATCH('Isaac 401k'!N675,'Retirement Calculator'!A:A,0),0),0)</f>
        <v>6404.7404596389215</v>
      </c>
      <c r="K675" s="455">
        <f t="shared" ca="1" si="53"/>
        <v>32332.345357882816</v>
      </c>
      <c r="L675" s="455">
        <f t="shared" ca="1" si="54"/>
        <v>7792095.231249759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7792095.231249759</v>
      </c>
      <c r="J676" s="455">
        <f t="array" ref="J676">IFERROR(INDEX('Retirement Calculator'!J:J,MATCH('Isaac 401k'!N676,'Retirement Calculator'!A:A,0),0),0)</f>
        <v>6404.7404596389215</v>
      </c>
      <c r="K676" s="455">
        <f t="shared" ca="1" si="53"/>
        <v>32440.377044958837</v>
      </c>
      <c r="L676" s="455">
        <f t="shared" ca="1" si="54"/>
        <v>7818130.8678350793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7818130.8678350793</v>
      </c>
      <c r="J677" s="455">
        <f t="array" ref="J677">IFERROR(INDEX('Retirement Calculator'!J:J,MATCH('Isaac 401k'!N677,'Retirement Calculator'!A:A,0),0),0)</f>
        <v>6404.7404596389215</v>
      </c>
      <c r="K677" s="455">
        <f t="shared" ca="1" si="53"/>
        <v>32548.858864064336</v>
      </c>
      <c r="L677" s="455">
        <f t="shared" ca="1" si="54"/>
        <v>7844274.986239505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7844274.986239505</v>
      </c>
      <c r="J678" s="455">
        <f t="array" ref="J678">IFERROR(INDEX('Retirement Calculator'!J:J,MATCH('Isaac 401k'!N678,'Retirement Calculator'!A:A,0),0),0)</f>
        <v>6404.7404596389215</v>
      </c>
      <c r="K678" s="455">
        <f t="shared" ca="1" si="53"/>
        <v>32657.792690749448</v>
      </c>
      <c r="L678" s="455">
        <f t="shared" ca="1" si="54"/>
        <v>7870528.0384706156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7870528.0384706156</v>
      </c>
      <c r="J679" s="455">
        <f t="array" ref="J679">IFERROR(INDEX('Retirement Calculator'!J:J,MATCH('Isaac 401k'!N679,'Retirement Calculator'!A:A,0),0),0)</f>
        <v>6404.7404596389215</v>
      </c>
      <c r="K679" s="455">
        <f t="shared" ca="1" si="53"/>
        <v>32767.18040837907</v>
      </c>
      <c r="L679" s="455">
        <f t="shared" ca="1" si="54"/>
        <v>7896890.478419356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7896890.478419356</v>
      </c>
      <c r="J680" s="455">
        <f t="array" ref="J680">IFERROR(INDEX('Retirement Calculator'!J:J,MATCH('Isaac 401k'!N680,'Retirement Calculator'!A:A,0),0),0)</f>
        <v>6404.7404596389215</v>
      </c>
      <c r="K680" s="455">
        <f t="shared" ca="1" si="53"/>
        <v>32877.023908165487</v>
      </c>
      <c r="L680" s="455">
        <f t="shared" ca="1" si="54"/>
        <v>7923362.7618678827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7923362.7618678827</v>
      </c>
      <c r="J681" s="455">
        <f t="array" ref="J681">IFERROR(INDEX('Retirement Calculator'!J:J,MATCH('Isaac 401k'!N681,'Retirement Calculator'!A:A,0),0),0)</f>
        <v>6404.7404596389215</v>
      </c>
      <c r="K681" s="455">
        <f t="shared" ca="1" si="53"/>
        <v>32987.325089201018</v>
      </c>
      <c r="L681" s="455">
        <f t="shared" ca="1" si="54"/>
        <v>7949945.3464974454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7949945.3464974454</v>
      </c>
      <c r="J682" s="455">
        <f t="array" ref="J682">IFERROR(INDEX('Retirement Calculator'!J:J,MATCH('Isaac 401k'!N682,'Retirement Calculator'!A:A,0),0),0)</f>
        <v>6404.7404596389215</v>
      </c>
      <c r="K682" s="455">
        <f t="shared" ca="1" si="53"/>
        <v>33098.085858490864</v>
      </c>
      <c r="L682" s="455">
        <f t="shared" ca="1" si="54"/>
        <v>7976638.691896298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7976638.691896298</v>
      </c>
      <c r="J683" s="455">
        <f t="array" ref="J683">IFERROR(INDEX('Retirement Calculator'!J:J,MATCH('Isaac 401k'!N683,'Retirement Calculator'!A:A,0),0),0)</f>
        <v>6404.7404596389215</v>
      </c>
      <c r="K683" s="455">
        <f t="shared" ca="1" si="53"/>
        <v>33209.308130986086</v>
      </c>
      <c r="L683" s="455">
        <f t="shared" ca="1" si="54"/>
        <v>8003443.2595676454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8003443.2595676454</v>
      </c>
      <c r="J684" s="455">
        <f t="array" ref="J684">IFERROR(INDEX('Retirement Calculator'!J:J,MATCH('Isaac 401k'!N684,'Retirement Calculator'!A:A,0),0),0)</f>
        <v>6404.7404596389215</v>
      </c>
      <c r="K684" s="455">
        <f t="shared" ca="1" si="53"/>
        <v>33320.993829616695</v>
      </c>
      <c r="L684" s="455">
        <f t="shared" ca="1" si="54"/>
        <v>8030359.5129376231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8030359.5129376231</v>
      </c>
      <c r="J685" s="455">
        <f t="array" ref="J685">IFERROR(INDEX('Retirement Calculator'!J:J,MATCH('Isaac 401k'!N685,'Retirement Calculator'!A:A,0),0),0)</f>
        <v>6404.7404596389215</v>
      </c>
      <c r="K685" s="455">
        <f t="shared" ca="1" si="53"/>
        <v>33433.144885324931</v>
      </c>
      <c r="L685" s="455">
        <f t="shared" ca="1" si="54"/>
        <v>8057387.9173633093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8057387.9173633093</v>
      </c>
      <c r="J686" s="455">
        <f t="array" ref="J686">IFERROR(INDEX('Retirement Calculator'!J:J,MATCH('Isaac 401k'!N686,'Retirement Calculator'!A:A,0),0),0)</f>
        <v>6404.7404596389215</v>
      </c>
      <c r="K686" s="455">
        <f t="shared" ca="1" si="53"/>
        <v>33545.763237098632</v>
      </c>
      <c r="L686" s="455">
        <f t="shared" ca="1" si="54"/>
        <v>8084528.9401407689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8084528.9401407689</v>
      </c>
      <c r="J687" s="455">
        <f t="array" ref="J687">IFERROR(INDEX('Retirement Calculator'!J:J,MATCH('Isaac 401k'!N687,'Retirement Calculator'!A:A,0),0),0)</f>
        <v>6404.7404596389215</v>
      </c>
      <c r="K687" s="455">
        <f t="shared" ca="1" si="53"/>
        <v>33658.850832004704</v>
      </c>
      <c r="L687" s="455">
        <f t="shared" ca="1" si="54"/>
        <v>8111783.0505131353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8111783.0505131353</v>
      </c>
      <c r="J688" s="455">
        <f t="array" ref="J688">IFERROR(INDEX('Retirement Calculator'!J:J,MATCH('Isaac 401k'!N688,'Retirement Calculator'!A:A,0),0),0)</f>
        <v>6404.7404596389215</v>
      </c>
      <c r="K688" s="455">
        <f t="shared" ca="1" si="53"/>
        <v>33772.409625222899</v>
      </c>
      <c r="L688" s="455">
        <f t="shared" ca="1" si="54"/>
        <v>8139150.7196787195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8139150.7196787195</v>
      </c>
      <c r="J689" s="455">
        <f t="array" ref="J689">IFERROR(INDEX('Retirement Calculator'!J:J,MATCH('Isaac 401k'!N689,'Retirement Calculator'!A:A,0),0),0)</f>
        <v>6404.7404596389215</v>
      </c>
      <c r="K689" s="455">
        <f t="shared" ca="1" si="53"/>
        <v>33886.441580079496</v>
      </c>
      <c r="L689" s="455">
        <f t="shared" ca="1" si="54"/>
        <v>8166632.4207991604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8166632.4207991604</v>
      </c>
      <c r="J690" s="455">
        <f t="array" ref="J690">IFERROR(INDEX('Retirement Calculator'!J:J,MATCH('Isaac 401k'!N690,'Retirement Calculator'!A:A,0),0),0)</f>
        <v>6404.7404596389215</v>
      </c>
      <c r="K690" s="455">
        <f t="shared" ca="1" si="53"/>
        <v>34000.948668081342</v>
      </c>
      <c r="L690" s="455">
        <f t="shared" ca="1" si="54"/>
        <v>8194228.629007603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8194228.629007603</v>
      </c>
      <c r="J691" s="455">
        <f t="array" ref="J691">IFERROR(INDEX('Retirement Calculator'!J:J,MATCH('Isaac 401k'!N691,'Retirement Calculator'!A:A,0),0),0)</f>
        <v>6404.7404596389215</v>
      </c>
      <c r="K691" s="455">
        <f t="shared" ca="1" si="53"/>
        <v>34115.932868949858</v>
      </c>
      <c r="L691" s="455">
        <f t="shared" ca="1" si="54"/>
        <v>8221939.8214169145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8221939.8214169145</v>
      </c>
      <c r="J692" s="455">
        <f t="array" ref="J692">IFERROR(INDEX('Retirement Calculator'!J:J,MATCH('Isaac 401k'!N692,'Retirement Calculator'!A:A,0),0),0)</f>
        <v>6404.7404596389215</v>
      </c>
      <c r="K692" s="455">
        <f t="shared" ca="1" si="53"/>
        <v>34231.396170655316</v>
      </c>
      <c r="L692" s="455">
        <f t="shared" ca="1" si="54"/>
        <v>8249766.4771279311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8249766.4771279311</v>
      </c>
      <c r="J693" s="455">
        <f t="array" ref="J693">IFERROR(INDEX('Retirement Calculator'!J:J,MATCH('Isaac 401k'!N693,'Retirement Calculator'!A:A,0),0),0)</f>
        <v>6404.7404596389215</v>
      </c>
      <c r="K693" s="455">
        <f t="shared" ca="1" si="53"/>
        <v>34347.340569451218</v>
      </c>
      <c r="L693" s="455">
        <f t="shared" ca="1" si="54"/>
        <v>8277709.0772377439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8277709.0772377439</v>
      </c>
      <c r="J694" s="455">
        <f t="array" ref="J694">IFERROR(INDEX('Retirement Calculator'!J:J,MATCH('Isaac 401k'!N694,'Retirement Calculator'!A:A,0),0),0)</f>
        <v>6404.7404596389215</v>
      </c>
      <c r="K694" s="455">
        <f t="shared" ca="1" si="53"/>
        <v>34463.768069908765</v>
      </c>
      <c r="L694" s="455">
        <f t="shared" ca="1" si="54"/>
        <v>8305768.1048480142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8305768.1048480142</v>
      </c>
      <c r="J695" s="455">
        <f t="array" ref="J695">IFERROR(INDEX('Retirement Calculator'!J:J,MATCH('Isaac 401k'!N695,'Retirement Calculator'!A:A,0),0),0)</f>
        <v>6404.7404596389215</v>
      </c>
      <c r="K695" s="455">
        <f t="shared" ca="1" si="53"/>
        <v>34580.680684951563</v>
      </c>
      <c r="L695" s="455">
        <f t="shared" ca="1" si="54"/>
        <v>8333944.0450733267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8333944.0450733267</v>
      </c>
      <c r="J696" s="455">
        <f t="array" ref="J696">IFERROR(INDEX('Retirement Calculator'!J:J,MATCH('Isaac 401k'!N696,'Retirement Calculator'!A:A,0),0),0)</f>
        <v>6404.7404596389215</v>
      </c>
      <c r="K696" s="455">
        <f t="shared" ca="1" si="53"/>
        <v>34698.08043589037</v>
      </c>
      <c r="L696" s="455">
        <f t="shared" ca="1" si="54"/>
        <v>8362237.3850495787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8362237.3850495787</v>
      </c>
      <c r="J697" s="455">
        <f t="array" ref="J697">IFERROR(INDEX('Retirement Calculator'!J:J,MATCH('Isaac 401k'!N697,'Retirement Calculator'!A:A,0),0),0)</f>
        <v>6404.7404596389215</v>
      </c>
      <c r="K697" s="455">
        <f t="shared" ca="1" si="53"/>
        <v>34815.96935245808</v>
      </c>
      <c r="L697" s="455">
        <f t="shared" ca="1" si="54"/>
        <v>8390648.6139423978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8390648.6139423978</v>
      </c>
      <c r="J698" s="455">
        <f t="array" ref="J698">IFERROR(INDEX('Retirement Calculator'!J:J,MATCH('Isaac 401k'!N698,'Retirement Calculator'!A:A,0),0),0)</f>
        <v>6404.7404596389215</v>
      </c>
      <c r="K698" s="455">
        <f t="shared" ca="1" si="53"/>
        <v>34934.349472844828</v>
      </c>
      <c r="L698" s="455">
        <f t="shared" ca="1" si="54"/>
        <v>8419178.2229556032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8419178.2229556032</v>
      </c>
      <c r="J699" s="455">
        <f t="array" ref="J699">IFERROR(INDEX('Retirement Calculator'!J:J,MATCH('Isaac 401k'!N699,'Retirement Calculator'!A:A,0),0),0)</f>
        <v>6404.7404596389215</v>
      </c>
      <c r="K699" s="455">
        <f t="shared" ca="1" si="53"/>
        <v>35053.22284373318</v>
      </c>
      <c r="L699" s="455">
        <f t="shared" ca="1" si="54"/>
        <v>8447826.7053396963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8447826.7053396963</v>
      </c>
      <c r="J700" s="455">
        <f t="array" ref="J700">IFERROR(INDEX('Retirement Calculator'!J:J,MATCH('Isaac 401k'!N700,'Retirement Calculator'!A:A,0),0),0)</f>
        <v>6404.7404596389215</v>
      </c>
      <c r="K700" s="455">
        <f t="shared" ca="1" si="53"/>
        <v>35172.591520333568</v>
      </c>
      <c r="L700" s="455">
        <f t="shared" ca="1" si="54"/>
        <v>8476594.5564003903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8476594.5564003903</v>
      </c>
      <c r="J701" s="455">
        <f t="array" ref="J701">IFERROR(INDEX('Retirement Calculator'!J:J,MATCH('Isaac 401k'!N701,'Retirement Calculator'!A:A,0),0),0)</f>
        <v>6404.7404596389215</v>
      </c>
      <c r="K701" s="455">
        <f t="shared" ca="1" si="53"/>
        <v>35292.457566419791</v>
      </c>
      <c r="L701" s="455">
        <f t="shared" ca="1" si="54"/>
        <v>8505482.2735071704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8505482.2735071704</v>
      </c>
      <c r="J702" s="455">
        <f t="array" ref="J702">IFERROR(INDEX('Retirement Calculator'!J:J,MATCH('Isaac 401k'!N702,'Retirement Calculator'!A:A,0),0),0)</f>
        <v>6404.7404596389215</v>
      </c>
      <c r="K702" s="455">
        <f t="shared" ca="1" si="53"/>
        <v>35412.823054364708</v>
      </c>
      <c r="L702" s="455">
        <f t="shared" ca="1" si="54"/>
        <v>8534490.3561018948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8534490.3561018948</v>
      </c>
      <c r="J703" s="455">
        <f t="array" ref="J703">IFERROR(INDEX('Retirement Calculator'!J:J,MATCH('Isaac 401k'!N703,'Retirement Calculator'!A:A,0),0),0)</f>
        <v>6404.7404596389215</v>
      </c>
      <c r="K703" s="455">
        <f t="shared" ca="1" si="53"/>
        <v>35533.690065176066</v>
      </c>
      <c r="L703" s="455">
        <f t="shared" ca="1" si="54"/>
        <v>8563619.3057074305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8563619.3057074305</v>
      </c>
      <c r="J704" s="455">
        <f t="array" ref="J704">IFERROR(INDEX('Retirement Calculator'!J:J,MATCH('Isaac 401k'!N704,'Retirement Calculator'!A:A,0),0),0)</f>
        <v>6404.7404596389215</v>
      </c>
      <c r="K704" s="455">
        <f t="shared" ca="1" si="53"/>
        <v>35655.06068853246</v>
      </c>
      <c r="L704" s="455">
        <f t="shared" ca="1" si="54"/>
        <v>8592869.6259363238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8592869.6259363238</v>
      </c>
      <c r="J705" s="455">
        <f t="array" ref="J705">IFERROR(INDEX('Retirement Calculator'!J:J,MATCH('Isaac 401k'!N705,'Retirement Calculator'!A:A,0),0),0)</f>
        <v>6404.7404596389215</v>
      </c>
      <c r="K705" s="455">
        <f t="shared" ca="1" si="53"/>
        <v>35776.937022819518</v>
      </c>
      <c r="L705" s="455">
        <f t="shared" ca="1" si="54"/>
        <v>8622241.8224995043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8622241.8224995043</v>
      </c>
      <c r="J706" s="455">
        <f t="array" ref="J706">IFERROR(INDEX('Retirement Calculator'!J:J,MATCH('Isaac 401k'!N706,'Retirement Calculator'!A:A,0),0),0)</f>
        <v>6404.7404596389215</v>
      </c>
      <c r="K706" s="455">
        <f t="shared" ca="1" si="53"/>
        <v>35899.3211751661</v>
      </c>
      <c r="L706" s="455">
        <f t="shared" ca="1" si="54"/>
        <v>8651736.4032150302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8651736.4032150302</v>
      </c>
      <c r="J707" s="455">
        <f t="array" ref="J707">IFERROR(INDEX('Retirement Calculator'!J:J,MATCH('Isaac 401k'!N707,'Retirement Calculator'!A:A,0),0),0)</f>
        <v>6404.7404596389215</v>
      </c>
      <c r="K707" s="455">
        <f t="shared" ca="1" si="53"/>
        <v>36022.215261480793</v>
      </c>
      <c r="L707" s="455">
        <f t="shared" ca="1" si="54"/>
        <v>8681353.8780168723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8681353.8780168723</v>
      </c>
      <c r="J708" s="455">
        <f t="array" ref="J708">IFERROR(INDEX('Retirement Calculator'!J:J,MATCH('Isaac 401k'!N708,'Retirement Calculator'!A:A,0),0),0)</f>
        <v>6404.7404596389215</v>
      </c>
      <c r="K708" s="455">
        <f t="shared" ca="1" si="53"/>
        <v>36145.62140648847</v>
      </c>
      <c r="L708" s="455">
        <f t="shared" ca="1" si="54"/>
        <v>8711094.7589637209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8711094.7589637209</v>
      </c>
      <c r="J709" s="455">
        <f t="array" ref="J709">IFERROR(INDEX('Retirement Calculator'!J:J,MATCH('Isaac 401k'!N709,'Retirement Calculator'!A:A,0),0),0)</f>
        <v>6404.7404596389215</v>
      </c>
      <c r="K709" s="455">
        <f t="shared" ca="1" si="53"/>
        <v>36269.541743767004</v>
      </c>
      <c r="L709" s="455">
        <f t="shared" ca="1" si="54"/>
        <v>8740959.5602478478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8740959.5602478478</v>
      </c>
      <c r="J710" s="455">
        <f t="array" ref="J710">IFERROR(INDEX('Retirement Calculator'!J:J,MATCH('Isaac 401k'!N710,'Retirement Calculator'!A:A,0),0),0)</f>
        <v>6404.7404596389215</v>
      </c>
      <c r="K710" s="455">
        <f t="shared" ca="1" si="53"/>
        <v>36393.9784157842</v>
      </c>
      <c r="L710" s="455">
        <f t="shared" ca="1" si="54"/>
        <v>8770948.7982039917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8770948.7982039917</v>
      </c>
      <c r="J711" s="455">
        <f t="array" ref="J711">IFERROR(INDEX('Retirement Calculator'!J:J,MATCH('Isaac 401k'!N711,'Retirement Calculator'!A:A,0),0),0)</f>
        <v>6404.7404596389215</v>
      </c>
      <c r="K711" s="455">
        <f t="shared" ca="1" si="53"/>
        <v>36518.933573934803</v>
      </c>
      <c r="L711" s="455">
        <f t="shared" ca="1" si="54"/>
        <v>8801062.9913182873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8801062.9913182873</v>
      </c>
      <c r="J712" s="455">
        <f t="array" ref="J712">IFERROR(INDEX('Retirement Calculator'!J:J,MATCH('Isaac 401k'!N712,'Retirement Calculator'!A:A,0),0),0)</f>
        <v>6404.7404596389215</v>
      </c>
      <c r="K712" s="455">
        <f t="shared" ca="1" si="53"/>
        <v>36644.4093785777</v>
      </c>
      <c r="L712" s="455">
        <f t="shared" ca="1" si="54"/>
        <v>8831302.6602372248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8831302.6602372248</v>
      </c>
      <c r="J713" s="455">
        <f t="array" ref="J713">IFERROR(INDEX('Retirement Calculator'!J:J,MATCH('Isaac 401k'!N713,'Retirement Calculator'!A:A,0),0),0)</f>
        <v>6404.7404596389215</v>
      </c>
      <c r="K713" s="455">
        <f t="shared" ca="1" si="53"/>
        <v>36770.407999073272</v>
      </c>
      <c r="L713" s="455">
        <f t="shared" ca="1" si="54"/>
        <v>8861668.3277766593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8861668.3277766593</v>
      </c>
      <c r="J714" s="455">
        <f t="array" ref="J714">IFERROR(INDEX('Retirement Calculator'!J:J,MATCH('Isaac 401k'!N714,'Retirement Calculator'!A:A,0),0),0)</f>
        <v>6404.7404596389215</v>
      </c>
      <c r="K714" s="455">
        <f t="shared" ca="1" si="53"/>
        <v>36896.931613820918</v>
      </c>
      <c r="L714" s="455">
        <f t="shared" ca="1" si="54"/>
        <v>8892160.5189308412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8892160.5189308412</v>
      </c>
      <c r="J715" s="455">
        <f t="array" ref="J715">IFERROR(INDEX('Retirement Calculator'!J:J,MATCH('Isaac 401k'!N715,'Retirement Calculator'!A:A,0),0),0)</f>
        <v>6404.7404596389215</v>
      </c>
      <c r="K715" s="455">
        <f t="shared" ca="1" si="53"/>
        <v>37023.982410296674</v>
      </c>
      <c r="L715" s="455">
        <f t="shared" ca="1" si="54"/>
        <v>8922779.7608814985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8922779.7608814985</v>
      </c>
      <c r="J716" s="455">
        <f t="array" ref="J716">IFERROR(INDEX('Retirement Calculator'!J:J,MATCH('Isaac 401k'!N716,'Retirement Calculator'!A:A,0),0),0)</f>
        <v>6404.7404596389215</v>
      </c>
      <c r="K716" s="455">
        <f t="shared" ca="1" si="53"/>
        <v>37151.56258509108</v>
      </c>
      <c r="L716" s="455">
        <f t="shared" ca="1" si="54"/>
        <v>8953526.5830069501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8953526.5830069501</v>
      </c>
      <c r="J717" s="455">
        <f t="array" ref="J717">IFERROR(INDEX('Retirement Calculator'!J:J,MATCH('Isaac 401k'!N717,'Retirement Calculator'!A:A,0),0),0)</f>
        <v>6404.7404596389215</v>
      </c>
      <c r="K717" s="455">
        <f t="shared" ca="1" si="53"/>
        <v>37279.674343947125</v>
      </c>
      <c r="L717" s="455">
        <f t="shared" ca="1" si="54"/>
        <v>8984401.5168912578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8984401.5168912578</v>
      </c>
      <c r="J718" s="455">
        <f t="array" ref="J718">IFERROR(INDEX('Retirement Calculator'!J:J,MATCH('Isaac 401k'!N718,'Retirement Calculator'!A:A,0),0),0)</f>
        <v>6404.7404596389215</v>
      </c>
      <c r="K718" s="455">
        <f t="shared" ca="1" si="53"/>
        <v>37408.319901798408</v>
      </c>
      <c r="L718" s="455">
        <f t="shared" ca="1" si="54"/>
        <v>9015405.0963334162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9015405.0963334162</v>
      </c>
      <c r="J719" s="455">
        <f t="array" ref="J719">IFERROR(INDEX('Retirement Calculator'!J:J,MATCH('Isaac 401k'!N719,'Retirement Calculator'!A:A,0),0),0)</f>
        <v>6404.7404596389215</v>
      </c>
      <c r="K719" s="455">
        <f t="shared" ca="1" si="53"/>
        <v>37537.501482807405</v>
      </c>
      <c r="L719" s="455">
        <f t="shared" ca="1" si="54"/>
        <v>9046537.8573565837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9046537.8573565837</v>
      </c>
      <c r="J720" s="455">
        <f t="array" ref="J720">IFERROR(INDEX('Retirement Calculator'!J:J,MATCH('Isaac 401k'!N720,'Retirement Calculator'!A:A,0),0),0)</f>
        <v>6404.7404596389215</v>
      </c>
      <c r="K720" s="455">
        <f t="shared" ca="1" si="53"/>
        <v>37667.221320403936</v>
      </c>
      <c r="L720" s="455">
        <f t="shared" ca="1" si="54"/>
        <v>9077800.3382173479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9077800.3382173479</v>
      </c>
      <c r="J721" s="455">
        <f t="array" ref="J721">IFERROR(INDEX('Retirement Calculator'!J:J,MATCH('Isaac 401k'!N721,'Retirement Calculator'!A:A,0),0),0)</f>
        <v>6404.7404596389215</v>
      </c>
      <c r="K721" s="455">
        <f t="shared" ca="1" si="53"/>
        <v>37797.481657323784</v>
      </c>
      <c r="L721" s="455">
        <f t="shared" ca="1" si="54"/>
        <v>9109193.0794150326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9109193.0794150326</v>
      </c>
      <c r="J722" s="455">
        <f t="array" ref="J722">IFERROR(INDEX('Retirement Calculator'!J:J,MATCH('Isaac 401k'!N722,'Retirement Calculator'!A:A,0),0),0)</f>
        <v>6404.7404596389215</v>
      </c>
      <c r="K722" s="455">
        <f t="shared" ca="1" si="53"/>
        <v>37928.28474564747</v>
      </c>
      <c r="L722" s="455">
        <f t="shared" ca="1" si="54"/>
        <v>9140716.6237010397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9140716.6237010397</v>
      </c>
      <c r="J723" s="455">
        <f t="array" ref="J723">IFERROR(INDEX('Retirement Calculator'!J:J,MATCH('Isaac 401k'!N723,'Retirement Calculator'!A:A,0),0),0)</f>
        <v>6404.7404596389215</v>
      </c>
      <c r="K723" s="455">
        <f t="shared" ca="1" si="53"/>
        <v>38059.632846839166</v>
      </c>
      <c r="L723" s="455">
        <f t="shared" ca="1" si="54"/>
        <v>9172371.5160882398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9172371.5160882398</v>
      </c>
      <c r="J724" s="455">
        <f t="array" ref="J724">IFERROR(INDEX('Retirement Calculator'!J:J,MATCH('Isaac 401k'!N724,'Retirement Calculator'!A:A,0),0),0)</f>
        <v>6404.7404596389215</v>
      </c>
      <c r="K724" s="455">
        <f t="shared" ca="1" si="53"/>
        <v>38191.528231785836</v>
      </c>
      <c r="L724" s="455">
        <f t="shared" ca="1" si="54"/>
        <v>9204158.3038603868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9204158.3038603868</v>
      </c>
      <c r="J725" s="455">
        <f t="array" ref="J725">IFERROR(INDEX('Retirement Calculator'!J:J,MATCH('Isaac 401k'!N725,'Retirement Calculator'!A:A,0),0),0)</f>
        <v>6404.7404596389215</v>
      </c>
      <c r="K725" s="455">
        <f t="shared" ca="1" si="53"/>
        <v>38323.973180836445</v>
      </c>
      <c r="L725" s="455">
        <f t="shared" ca="1" si="54"/>
        <v>9236077.5365815833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9236077.5365815833</v>
      </c>
      <c r="J726" s="455">
        <f t="array" ref="J726">IFERROR(INDEX('Retirement Calculator'!J:J,MATCH('Isaac 401k'!N726,'Retirement Calculator'!A:A,0),0),0)</f>
        <v>6404.7404596389215</v>
      </c>
      <c r="K726" s="455">
        <f t="shared" ca="1" si="53"/>
        <v>38456.969983841431</v>
      </c>
      <c r="L726" s="455">
        <f t="shared" ca="1" si="54"/>
        <v>9268129.766105786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9268129.766105786</v>
      </c>
      <c r="J727" s="455">
        <f t="array" ref="J727">IFERROR(INDEX('Retirement Calculator'!J:J,MATCH('Isaac 401k'!N727,'Retirement Calculator'!A:A,0),0),0)</f>
        <v>6404.7404596389215</v>
      </c>
      <c r="K727" s="455">
        <f t="shared" ca="1" si="53"/>
        <v>38590.520940192277</v>
      </c>
      <c r="L727" s="455">
        <f t="shared" ca="1" si="54"/>
        <v>9300315.5465863384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9300315.5465863384</v>
      </c>
      <c r="J728" s="455">
        <f t="array" ref="J728">IFERROR(INDEX('Retirement Calculator'!J:J,MATCH('Isaac 401k'!N728,'Retirement Calculator'!A:A,0),0),0)</f>
        <v>6404.7404596389215</v>
      </c>
      <c r="K728" s="455">
        <f t="shared" ca="1" si="53"/>
        <v>38724.628358861242</v>
      </c>
      <c r="L728" s="455">
        <f t="shared" ca="1" si="54"/>
        <v>9332635.4344855603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9332635.4344855603</v>
      </c>
      <c r="J729" s="455">
        <f t="array" ref="J729">IFERROR(INDEX('Retirement Calculator'!J:J,MATCH('Isaac 401k'!N729,'Retirement Calculator'!A:A,0),0),0)</f>
        <v>6404.7404596389215</v>
      </c>
      <c r="K729" s="455">
        <f t="shared" ca="1" si="53"/>
        <v>38859.294558441339</v>
      </c>
      <c r="L729" s="455">
        <f t="shared" ca="1" si="54"/>
        <v>9365089.988584362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9365089.988584362</v>
      </c>
      <c r="J730" s="455">
        <f t="array" ref="J730">IFERROR(INDEX('Retirement Calculator'!J:J,MATCH('Isaac 401k'!N730,'Retirement Calculator'!A:A,0),0),0)</f>
        <v>6404.7404596389215</v>
      </c>
      <c r="K730" s="455">
        <f t="shared" ca="1" si="53"/>
        <v>38994.52186718634</v>
      </c>
      <c r="L730" s="455">
        <f t="shared" ca="1" si="54"/>
        <v>9397679.7699919082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9397679.7699919082</v>
      </c>
      <c r="J731" s="455">
        <f t="array" ref="J731">IFERROR(INDEX('Retirement Calculator'!J:J,MATCH('Isaac 401k'!N731,'Retirement Calculator'!A:A,0),0),0)</f>
        <v>6404.7404596389215</v>
      </c>
      <c r="K731" s="455">
        <f t="shared" ca="1" si="53"/>
        <v>39130.312623051119</v>
      </c>
      <c r="L731" s="455">
        <f t="shared" ca="1" si="54"/>
        <v>9430405.3421553206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9430405.3421553206</v>
      </c>
      <c r="J732" s="455">
        <f t="array" ref="J732">IFERROR(INDEX('Retirement Calculator'!J:J,MATCH('Isaac 401k'!N732,'Retirement Calculator'!A:A,0),0),0)</f>
        <v>6404.7404596389215</v>
      </c>
      <c r="K732" s="455">
        <f t="shared" ca="1" si="53"/>
        <v>39266.669173732007</v>
      </c>
      <c r="L732" s="455">
        <f t="shared" ca="1" si="54"/>
        <v>9463267.2708694134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9463267.2708694134</v>
      </c>
      <c r="J733" s="455">
        <f t="array" ref="J733">IFERROR(INDEX('Retirement Calculator'!J:J,MATCH('Isaac 401k'!N733,'Retirement Calculator'!A:A,0),0),0)</f>
        <v>6404.7404596389215</v>
      </c>
      <c r="K733" s="455">
        <f t="shared" ca="1" si="53"/>
        <v>39403.593876707389</v>
      </c>
      <c r="L733" s="455">
        <f t="shared" ca="1" si="54"/>
        <v>9496266.1242864821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9496266.1242864821</v>
      </c>
      <c r="J734" s="455">
        <f t="array" ref="J734">IFERROR(INDEX('Retirement Calculator'!J:J,MATCH('Isaac 401k'!N734,'Retirement Calculator'!A:A,0),0),0)</f>
        <v>6404.7404596389215</v>
      </c>
      <c r="K734" s="455">
        <f t="shared" ca="1" si="53"/>
        <v>39541.089099278513</v>
      </c>
      <c r="L734" s="455">
        <f t="shared" ca="1" si="54"/>
        <v>9529402.4729261212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9529402.4729261212</v>
      </c>
      <c r="J735" s="455">
        <f t="array" ref="J735">IFERROR(INDEX('Retirement Calculator'!J:J,MATCH('Isaac 401k'!N735,'Retirement Calculator'!A:A,0),0),0)</f>
        <v>6404.7404596389215</v>
      </c>
      <c r="K735" s="455">
        <f t="shared" ca="1" si="53"/>
        <v>39679.157218610337</v>
      </c>
      <c r="L735" s="455">
        <f t="shared" ca="1" si="54"/>
        <v>9562676.8896850925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9562676.8896850925</v>
      </c>
      <c r="J736" s="455">
        <f t="array" ref="J736">IFERROR(INDEX('Retirement Calculator'!J:J,MATCH('Isaac 401k'!N736,'Retirement Calculator'!A:A,0),0),0)</f>
        <v>6404.7404596389215</v>
      </c>
      <c r="K736" s="455">
        <f t="shared" ca="1" si="53"/>
        <v>39817.800621772723</v>
      </c>
      <c r="L736" s="455">
        <f t="shared" ca="1" si="54"/>
        <v>9596089.9498472251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9596089.9498472251</v>
      </c>
      <c r="J737" s="455">
        <f t="array" ref="J737">IFERROR(INDEX('Retirement Calculator'!J:J,MATCH('Isaac 401k'!N737,'Retirement Calculator'!A:A,0),0),0)</f>
        <v>6404.7404596389215</v>
      </c>
      <c r="K737" s="455">
        <f t="shared" ca="1" si="53"/>
        <v>39957.021705781604</v>
      </c>
      <c r="L737" s="455">
        <f t="shared" ca="1" si="54"/>
        <v>9629642.2310933676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9629642.2310933676</v>
      </c>
      <c r="J738" s="455">
        <f t="array" ref="J738">IFERROR(INDEX('Retirement Calculator'!J:J,MATCH('Isaac 401k'!N738,'Retirement Calculator'!A:A,0),0),0)</f>
        <v>6404.7404596389215</v>
      </c>
      <c r="K738" s="455">
        <f t="shared" ca="1" si="53"/>
        <v>40096.82287764053</v>
      </c>
      <c r="L738" s="455">
        <f t="shared" ca="1" si="54"/>
        <v>9663334.3135113679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9663334.3135113679</v>
      </c>
      <c r="J739" s="455">
        <f t="array" ref="J739">IFERROR(INDEX('Retirement Calculator'!J:J,MATCH('Isaac 401k'!N739,'Retirement Calculator'!A:A,0),0),0)</f>
        <v>6404.7404596389215</v>
      </c>
      <c r="K739" s="455">
        <f t="shared" ca="1" si="53"/>
        <v>40237.206554382203</v>
      </c>
      <c r="L739" s="455">
        <f t="shared" ca="1" si="54"/>
        <v>9697166.7796061113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9697166.7796061113</v>
      </c>
      <c r="J740" s="455">
        <f t="array" ref="J740">IFERROR(INDEX('Retirement Calculator'!J:J,MATCH('Isaac 401k'!N740,'Retirement Calculator'!A:A,0),0),0)</f>
        <v>6404.7404596389215</v>
      </c>
      <c r="K740" s="455">
        <f t="shared" ca="1" si="53"/>
        <v>40378.175163110296</v>
      </c>
      <c r="L740" s="455">
        <f t="shared" ca="1" si="54"/>
        <v>9731140.2143095825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9731140.2143095825</v>
      </c>
      <c r="J741" s="455">
        <f t="array" ref="J741">IFERROR(INDEX('Retirement Calculator'!J:J,MATCH('Isaac 401k'!N741,'Retirement Calculator'!A:A,0),0),0)</f>
        <v>6404.7404596389215</v>
      </c>
      <c r="K741" s="455">
        <f t="shared" ca="1" si="53"/>
        <v>40519.731141041426</v>
      </c>
      <c r="L741" s="455">
        <f t="shared" ca="1" si="54"/>
        <v>9765255.2049909849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9765255.2049909849</v>
      </c>
      <c r="J742" s="455">
        <f t="array" ref="J742">IFERROR(INDEX('Retirement Calculator'!J:J,MATCH('Isaac 401k'!N742,'Retirement Calculator'!A:A,0),0),0)</f>
        <v>6404.7404596389215</v>
      </c>
      <c r="K742" s="455">
        <f t="shared" ca="1" si="53"/>
        <v>40661.876935547269</v>
      </c>
      <c r="L742" s="455">
        <f t="shared" ca="1" si="54"/>
        <v>9799512.3414668925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9799512.3414668925</v>
      </c>
      <c r="J743" s="455">
        <f t="array" ref="J743">IFERROR(INDEX('Retirement Calculator'!J:J,MATCH('Isaac 401k'!N743,'Retirement Calculator'!A:A,0),0),0)</f>
        <v>6404.7404596389215</v>
      </c>
      <c r="K743" s="455">
        <f t="shared" ca="1" si="53"/>
        <v>40804.615004196887</v>
      </c>
      <c r="L743" s="455">
        <f t="shared" ca="1" si="54"/>
        <v>9833912.2160114497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9833912.2160114497</v>
      </c>
      <c r="J744" s="455">
        <f t="array" ref="J744">IFERROR(INDEX('Retirement Calculator'!J:J,MATCH('Isaac 401k'!N744,'Retirement Calculator'!A:A,0),0),0)</f>
        <v>6404.7404596389215</v>
      </c>
      <c r="K744" s="455">
        <f t="shared" ca="1" si="53"/>
        <v>40947.947814799205</v>
      </c>
      <c r="L744" s="455">
        <f t="shared" ca="1" si="54"/>
        <v>9868455.42336661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9868455.42336661</v>
      </c>
      <c r="J745" s="455">
        <f t="array" ref="J745">IFERROR(INDEX('Retirement Calculator'!J:J,MATCH('Isaac 401k'!N745,'Retirement Calculator'!A:A,0),0),0)</f>
        <v>6404.7404596389215</v>
      </c>
      <c r="K745" s="455">
        <f t="shared" ca="1" si="53"/>
        <v>41091.877845445706</v>
      </c>
      <c r="L745" s="455">
        <f t="shared" ca="1" si="54"/>
        <v>9903142.560752416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9903142.560752416</v>
      </c>
      <c r="J746" s="455">
        <f t="array" ref="J746">IFERROR(INDEX('Retirement Calculator'!J:J,MATCH('Isaac 401k'!N746,'Retirement Calculator'!A:A,0),0),0)</f>
        <v>6404.7404596389215</v>
      </c>
      <c r="K746" s="455">
        <f t="shared" ca="1" si="53"/>
        <v>41236.407584553235</v>
      </c>
      <c r="L746" s="455">
        <f t="shared" ca="1" si="54"/>
        <v>9937974.22787733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9937974.22787733</v>
      </c>
      <c r="J747" s="455">
        <f t="array" ref="J747">IFERROR(INDEX('Retirement Calculator'!J:J,MATCH('Isaac 401k'!N747,'Retirement Calculator'!A:A,0),0),0)</f>
        <v>6404.7404596389215</v>
      </c>
      <c r="K747" s="455">
        <f t="shared" ca="1" si="53"/>
        <v>41381.539530907045</v>
      </c>
      <c r="L747" s="455">
        <f t="shared" ca="1" si="54"/>
        <v>9972951.0269485973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9972951.0269485973</v>
      </c>
      <c r="J748" s="455">
        <f t="array" ref="J748">IFERROR(INDEX('Retirement Calculator'!J:J,MATCH('Isaac 401k'!N748,'Retirement Calculator'!A:A,0),0),0)</f>
        <v>6404.7404596389215</v>
      </c>
      <c r="K748" s="455">
        <f t="shared" ca="1" si="53"/>
        <v>41527.27619370399</v>
      </c>
      <c r="L748" s="455">
        <f t="shared" ca="1" si="54"/>
        <v>10008073.562682662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10008073.562682662</v>
      </c>
      <c r="J749" s="455">
        <f t="array" ref="J749">IFERROR(INDEX('Retirement Calculator'!J:J,MATCH('Isaac 401k'!N749,'Retirement Calculator'!A:A,0),0),0)</f>
        <v>6404.7404596389215</v>
      </c>
      <c r="K749" s="455">
        <f t="shared" ca="1" si="53"/>
        <v>41673.620092595927</v>
      </c>
      <c r="L749" s="455">
        <f t="shared" ca="1" si="54"/>
        <v>10043342.442315619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10043342.442315619</v>
      </c>
      <c r="J750" s="455">
        <f t="array" ref="J750">IFERROR(INDEX('Retirement Calculator'!J:J,MATCH('Isaac 401k'!N750,'Retirement Calculator'!A:A,0),0),0)</f>
        <v>6404.7404596389215</v>
      </c>
      <c r="K750" s="455">
        <f t="shared" ca="1" si="53"/>
        <v>41820.573757733247</v>
      </c>
      <c r="L750" s="455">
        <f t="shared" ca="1" si="54"/>
        <v>10078758.275613714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10078758.275613714</v>
      </c>
      <c r="J751" s="455">
        <f t="array" ref="J751">IFERROR(INDEX('Retirement Calculator'!J:J,MATCH('Isaac 401k'!N751,'Retirement Calculator'!A:A,0),0),0)</f>
        <v>6404.7404596389215</v>
      </c>
      <c r="K751" s="455">
        <f t="shared" ca="1" si="53"/>
        <v>41968.139729808645</v>
      </c>
      <c r="L751" s="455">
        <f t="shared" ca="1" si="54"/>
        <v>10114321.674883883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10114321.674883883</v>
      </c>
      <c r="J752" s="455">
        <f t="array" ref="J752">IFERROR(INDEX('Retirement Calculator'!J:J,MATCH('Isaac 401k'!N752,'Retirement Calculator'!A:A,0),0),0)</f>
        <v>6404.7404596389215</v>
      </c>
      <c r="K752" s="455">
        <f t="shared" ca="1" si="53"/>
        <v>42116.320560101012</v>
      </c>
      <c r="L752" s="455">
        <f t="shared" ca="1" si="54"/>
        <v>10150033.254984345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10150033.254984345</v>
      </c>
      <c r="J753" s="455">
        <f t="array" ref="J753">IFERROR(INDEX('Retirement Calculator'!J:J,MATCH('Isaac 401k'!N753,'Retirement Calculator'!A:A,0),0),0)</f>
        <v>6404.7404596389215</v>
      </c>
      <c r="K753" s="455">
        <f t="shared" ca="1" si="53"/>
        <v>42265.118810519605</v>
      </c>
      <c r="L753" s="455">
        <f t="shared" ca="1" si="54"/>
        <v>10185893.633335225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10185893.633335225</v>
      </c>
      <c r="J754" s="455">
        <f t="array" ref="J754">IFERROR(INDEX('Retirement Calculator'!J:J,MATCH('Isaac 401k'!N754,'Retirement Calculator'!A:A,0),0),0)</f>
        <v>6404.7404596389215</v>
      </c>
      <c r="K754" s="455">
        <f t="shared" ca="1" si="53"/>
        <v>42414.537053648273</v>
      </c>
      <c r="L754" s="455">
        <f t="shared" ca="1" si="54"/>
        <v>10221903.429929234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10221903.429929234</v>
      </c>
      <c r="J755" s="455">
        <f t="array" ref="J755">IFERROR(INDEX('Retirement Calculator'!J:J,MATCH('Isaac 401k'!N755,'Retirement Calculator'!A:A,0),0),0)</f>
        <v>6404.7404596389215</v>
      </c>
      <c r="K755" s="455">
        <f t="shared" ca="1" si="53"/>
        <v>42564.577872789974</v>
      </c>
      <c r="L755" s="455">
        <f t="shared" ca="1" si="54"/>
        <v>10258063.267342385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10258063.267342385</v>
      </c>
      <c r="J756" s="455">
        <f t="array" ref="J756">IFERROR(INDEX('Retirement Calculator'!J:J,MATCH('Isaac 401k'!N756,'Retirement Calculator'!A:A,0),0),0)</f>
        <v>6404.7404596389215</v>
      </c>
      <c r="K756" s="455">
        <f t="shared" ca="1" si="53"/>
        <v>42715.243862011441</v>
      </c>
      <c r="L756" s="455">
        <f t="shared" ca="1" si="54"/>
        <v>10294373.770744756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10294373.770744756</v>
      </c>
      <c r="J757" s="455">
        <f t="array" ref="J757">IFERROR(INDEX('Retirement Calculator'!J:J,MATCH('Isaac 401k'!N757,'Retirement Calculator'!A:A,0),0),0)</f>
        <v>6404.7404596389215</v>
      </c>
      <c r="K757" s="455">
        <f t="shared" ca="1" si="53"/>
        <v>42866.537626187986</v>
      </c>
      <c r="L757" s="455">
        <f t="shared" ca="1" si="54"/>
        <v>10330835.567911305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10330835.567911305</v>
      </c>
      <c r="J758" s="455">
        <f t="array" ref="J758">IFERROR(INDEX('Retirement Calculator'!J:J,MATCH('Isaac 401k'!N758,'Retirement Calculator'!A:A,0),0),0)</f>
        <v>6404.7404596389215</v>
      </c>
      <c r="K758" s="455">
        <f t="shared" ca="1" si="53"/>
        <v>43018.461781048602</v>
      </c>
      <c r="L758" s="455">
        <f t="shared" ca="1" si="54"/>
        <v>10367449.289232714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10367449.289232714</v>
      </c>
      <c r="J759" s="455">
        <f t="array" ref="J759">IFERROR(INDEX('Retirement Calculator'!J:J,MATCH('Isaac 401k'!N759,'Retirement Calculator'!A:A,0),0),0)</f>
        <v>6404.7404596389215</v>
      </c>
      <c r="K759" s="455">
        <f t="shared" ca="1" si="53"/>
        <v>43171.018953221144</v>
      </c>
      <c r="L759" s="455">
        <f t="shared" ca="1" si="54"/>
        <v>10404215.567726295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10404215.567726295</v>
      </c>
      <c r="J760" s="455">
        <f t="array" ref="J760">IFERROR(INDEX('Retirement Calculator'!J:J,MATCH('Isaac 401k'!N760,'Retirement Calculator'!A:A,0),0),0)</f>
        <v>6404.7404596389215</v>
      </c>
      <c r="K760" s="455">
        <f t="shared" ca="1" si="53"/>
        <v>43324.211780277736</v>
      </c>
      <c r="L760" s="455">
        <f t="shared" ca="1" si="54"/>
        <v>10441135.039046934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10441135.039046934</v>
      </c>
      <c r="J761" s="455">
        <f t="array" ref="J761">IFERROR(INDEX('Retirement Calculator'!J:J,MATCH('Isaac 401k'!N761,'Retirement Calculator'!A:A,0),0),0)</f>
        <v>6404.7404596389215</v>
      </c>
      <c r="K761" s="455">
        <f t="shared" ca="1" si="53"/>
        <v>43478.042910780394</v>
      </c>
      <c r="L761" s="455">
        <f t="shared" ca="1" si="54"/>
        <v>10478208.341498075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10478208.341498075</v>
      </c>
      <c r="J762" s="455">
        <f t="array" ref="J762">IFERROR(INDEX('Retirement Calculator'!J:J,MATCH('Isaac 401k'!N762,'Retirement Calculator'!A:A,0),0),0)</f>
        <v>6404.7404596389215</v>
      </c>
      <c r="K762" s="455">
        <f t="shared" ca="1" si="53"/>
        <v>43632.515004326815</v>
      </c>
      <c r="L762" s="455">
        <f t="shared" ca="1" si="54"/>
        <v>10515436.116042763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10515436.116042763</v>
      </c>
      <c r="J763" s="455">
        <f t="array" ref="J763">IFERROR(INDEX('Retirement Calculator'!J:J,MATCH('Isaac 401k'!N763,'Retirement Calculator'!A:A,0),0),0)</f>
        <v>6404.7404596389215</v>
      </c>
      <c r="K763" s="455">
        <f t="shared" ca="1" si="53"/>
        <v>43787.63073159635</v>
      </c>
      <c r="L763" s="455">
        <f t="shared" ca="1" si="54"/>
        <v>10552819.006314719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10552819.006314719</v>
      </c>
      <c r="J764" s="455">
        <f t="array" ref="J764">IFERROR(INDEX('Retirement Calculator'!J:J,MATCH('Isaac 401k'!N764,'Retirement Calculator'!A:A,0),0),0)</f>
        <v>6404.7404596389215</v>
      </c>
      <c r="K764" s="455">
        <f t="shared" ca="1" si="53"/>
        <v>43943.392774396161</v>
      </c>
      <c r="L764" s="455">
        <f t="shared" ca="1" si="54"/>
        <v>10590357.658629475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10590357.658629475</v>
      </c>
      <c r="J765" s="455">
        <f t="array" ref="J765">IFERROR(INDEX('Retirement Calculator'!J:J,MATCH('Isaac 401k'!N765,'Retirement Calculator'!A:A,0),0),0)</f>
        <v>6404.7404596389215</v>
      </c>
      <c r="K765" s="455">
        <f t="shared" ca="1" si="53"/>
        <v>44099.803825707648</v>
      </c>
      <c r="L765" s="455">
        <f t="shared" ca="1" si="54"/>
        <v>10628052.721995544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10628052.721995544</v>
      </c>
      <c r="J766" s="455">
        <f t="array" ref="J766">IFERROR(INDEX('Retirement Calculator'!J:J,MATCH('Isaac 401k'!N766,'Retirement Calculator'!A:A,0),0),0)</f>
        <v>6404.7404596389215</v>
      </c>
      <c r="K766" s="455">
        <f t="shared" ca="1" si="53"/>
        <v>44256.866589732934</v>
      </c>
      <c r="L766" s="455">
        <f t="shared" ca="1" si="54"/>
        <v>10665904.848125637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10665904.848125637</v>
      </c>
      <c r="J767" s="455">
        <f t="array" ref="J767">IFERROR(INDEX('Retirement Calculator'!J:J,MATCH('Isaac 401k'!N767,'Retirement Calculator'!A:A,0),0),0)</f>
        <v>6404.7404596389215</v>
      </c>
      <c r="K767" s="455">
        <f t="shared" ca="1" si="53"/>
        <v>44414.583781941656</v>
      </c>
      <c r="L767" s="455">
        <f t="shared" ca="1" si="54"/>
        <v>10703914.691447938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10703914.691447938</v>
      </c>
      <c r="J768" s="455">
        <f t="array" ref="J768">IFERROR(INDEX('Retirement Calculator'!J:J,MATCH('Isaac 401k'!N768,'Retirement Calculator'!A:A,0),0),0)</f>
        <v>6404.7404596389215</v>
      </c>
      <c r="K768" s="455">
        <f t="shared" ca="1" si="53"/>
        <v>44572.958129117906</v>
      </c>
      <c r="L768" s="455">
        <f t="shared" ca="1" si="54"/>
        <v>10742082.909117416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10742082.909117416</v>
      </c>
      <c r="J769" s="455">
        <f t="array" ref="J769">IFERROR(INDEX('Retirement Calculator'!J:J,MATCH('Isaac 401k'!N769,'Retirement Calculator'!A:A,0),0),0)</f>
        <v>6404.7404596389215</v>
      </c>
      <c r="K769" s="455">
        <f t="shared" ca="1" si="53"/>
        <v>44731.992369407402</v>
      </c>
      <c r="L769" s="455">
        <f t="shared" ca="1" si="54"/>
        <v>10780410.161027184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10780410.161027184</v>
      </c>
      <c r="J770" s="455">
        <f t="array" ref="J770">IFERROR(INDEX('Retirement Calculator'!J:J,MATCH('Isaac 401k'!N770,'Retirement Calculator'!A:A,0),0),0)</f>
        <v>6404.7404596389215</v>
      </c>
      <c r="K770" s="455">
        <f t="shared" ca="1" si="53"/>
        <v>44891.689252364769</v>
      </c>
      <c r="L770" s="455">
        <f t="shared" ca="1" si="54"/>
        <v>10818897.10981991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10818897.10981991</v>
      </c>
      <c r="J771" s="455">
        <f t="array" ref="J771">IFERROR(INDEX('Retirement Calculator'!J:J,MATCH('Isaac 401k'!N771,'Retirement Calculator'!A:A,0),0),0)</f>
        <v>6404.7404596389215</v>
      </c>
      <c r="K771" s="455">
        <f t="shared" ca="1" si="53"/>
        <v>45052.051539001128</v>
      </c>
      <c r="L771" s="455">
        <f t="shared" ca="1" si="54"/>
        <v>10857544.420899272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10857544.420899272</v>
      </c>
      <c r="J772" s="455">
        <f t="array" ref="J772">IFERROR(INDEX('Retirement Calculator'!J:J,MATCH('Isaac 401k'!N772,'Retirement Calculator'!A:A,0),0),0)</f>
        <v>6404.7404596389215</v>
      </c>
      <c r="K772" s="455">
        <f t="shared" ca="1" si="53"/>
        <v>45213.082001831805</v>
      </c>
      <c r="L772" s="455">
        <f t="shared" ca="1" si="54"/>
        <v>10896352.762441464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10896352.762441464</v>
      </c>
      <c r="J773" s="455">
        <f t="array" ref="J773">IFERROR(INDEX('Retirement Calculator'!J:J,MATCH('Isaac 401k'!N773,'Retirement Calculator'!A:A,0),0),0)</f>
        <v>6404.7404596389215</v>
      </c>
      <c r="K773" s="455">
        <f t="shared" ref="K773:K1027" ca="1" si="79">IPMT(M773/12,1,12,-I773+J773,,0)</f>
        <v>45374.783424924266</v>
      </c>
      <c r="L773" s="455">
        <f t="shared" ref="L773:L1027" ca="1" si="80">I773-J773+K773</f>
        <v>10935322.805406749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10935322.805406749</v>
      </c>
      <c r="J774" s="455">
        <f t="array" ref="J774">IFERROR(INDEX('Retirement Calculator'!J:J,MATCH('Isaac 401k'!N774,'Retirement Calculator'!A:A,0),0),0)</f>
        <v>6404.7404596389215</v>
      </c>
      <c r="K774" s="455">
        <f t="shared" ca="1" si="79"/>
        <v>45537.158603946293</v>
      </c>
      <c r="L774" s="455">
        <f t="shared" ca="1" si="80"/>
        <v>10974455.223551055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10974455.223551055</v>
      </c>
      <c r="J775" s="455">
        <f t="array" ref="J775">IFERROR(INDEX('Retirement Calculator'!J:J,MATCH('Isaac 401k'!N775,'Retirement Calculator'!A:A,0),0),0)</f>
        <v>6404.7404596389215</v>
      </c>
      <c r="K775" s="455">
        <f t="shared" ca="1" si="79"/>
        <v>45700.210346214233</v>
      </c>
      <c r="L775" s="455">
        <f t="shared" ca="1" si="80"/>
        <v>11013750.69343763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11013750.69343763</v>
      </c>
      <c r="J776" s="455">
        <f t="array" ref="J776">IFERROR(INDEX('Retirement Calculator'!J:J,MATCH('Isaac 401k'!N776,'Retirement Calculator'!A:A,0),0),0)</f>
        <v>6404.7404596389215</v>
      </c>
      <c r="K776" s="455">
        <f t="shared" ca="1" si="79"/>
        <v>45863.941470741629</v>
      </c>
      <c r="L776" s="455">
        <f t="shared" ca="1" si="80"/>
        <v>11053209.894448733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11053209.894448733</v>
      </c>
      <c r="J777" s="455">
        <f t="array" ref="J777">IFERROR(INDEX('Retirement Calculator'!J:J,MATCH('Isaac 401k'!N777,'Retirement Calculator'!A:A,0),0),0)</f>
        <v>6404.7404596389215</v>
      </c>
      <c r="K777" s="455">
        <f t="shared" ca="1" si="79"/>
        <v>46028.354808287892</v>
      </c>
      <c r="L777" s="455">
        <f t="shared" ca="1" si="80"/>
        <v>11092833.508797381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11092833.508797381</v>
      </c>
      <c r="J778" s="455">
        <f t="array" ref="J778">IFERROR(INDEX('Retirement Calculator'!J:J,MATCH('Isaac 401k'!N778,'Retirement Calculator'!A:A,0),0),0)</f>
        <v>6404.7404596389215</v>
      </c>
      <c r="K778" s="455">
        <f t="shared" ca="1" si="79"/>
        <v>46193.453201407254</v>
      </c>
      <c r="L778" s="455">
        <f t="shared" ca="1" si="80"/>
        <v>11132622.221539149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11132622.221539149</v>
      </c>
      <c r="J779" s="455">
        <f t="array" ref="J779">IFERROR(INDEX('Retirement Calculator'!J:J,MATCH('Isaac 401k'!N779,'Retirement Calculator'!A:A,0),0),0)</f>
        <v>6404.7404596389215</v>
      </c>
      <c r="K779" s="455">
        <f t="shared" ca="1" si="79"/>
        <v>46359.239504497957</v>
      </c>
      <c r="L779" s="455">
        <f t="shared" ca="1" si="80"/>
        <v>11172576.720584007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11172576.720584007</v>
      </c>
      <c r="J780" s="455">
        <f t="array" ref="J780">IFERROR(INDEX('Retirement Calculator'!J:J,MATCH('Isaac 401k'!N780,'Retirement Calculator'!A:A,0),0),0)</f>
        <v>6404.7404596389215</v>
      </c>
      <c r="K780" s="455">
        <f t="shared" ca="1" si="79"/>
        <v>46525.716583851528</v>
      </c>
      <c r="L780" s="455">
        <f t="shared" ca="1" si="80"/>
        <v>11212697.696708219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11212697.696708219</v>
      </c>
      <c r="J781" s="455">
        <f t="array" ref="J781">IFERROR(INDEX('Retirement Calculator'!J:J,MATCH('Isaac 401k'!N781,'Retirement Calculator'!A:A,0),0),0)</f>
        <v>6404.7404596389215</v>
      </c>
      <c r="K781" s="455">
        <f t="shared" ca="1" si="79"/>
        <v>46692.887317702414</v>
      </c>
      <c r="L781" s="455">
        <f t="shared" ca="1" si="80"/>
        <v>11252985.843566282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11252985.843566282</v>
      </c>
      <c r="J782" s="455">
        <f t="array" ref="J782">IFERROR(INDEX('Retirement Calculator'!J:J,MATCH('Isaac 401k'!N782,'Retirement Calculator'!A:A,0),0),0)</f>
        <v>6404.7404596389215</v>
      </c>
      <c r="K782" s="455">
        <f t="shared" ca="1" si="79"/>
        <v>46860.754596277679</v>
      </c>
      <c r="L782" s="455">
        <f t="shared" ca="1" si="80"/>
        <v>11293441.85770292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11293441.85770292</v>
      </c>
      <c r="J783" s="455">
        <f t="array" ref="J783">IFERROR(INDEX('Retirement Calculator'!J:J,MATCH('Isaac 401k'!N783,'Retirement Calculator'!A:A,0),0),0)</f>
        <v>6404.7404596389215</v>
      </c>
      <c r="K783" s="455">
        <f t="shared" ca="1" si="79"/>
        <v>47029.321321847005</v>
      </c>
      <c r="L783" s="455">
        <f t="shared" ca="1" si="80"/>
        <v>11334066.438565128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11334066.438565128</v>
      </c>
      <c r="J784" s="455">
        <f t="array" ref="J784">IFERROR(INDEX('Retirement Calculator'!J:J,MATCH('Isaac 401k'!N784,'Retirement Calculator'!A:A,0),0),0)</f>
        <v>6404.7404596389215</v>
      </c>
      <c r="K784" s="455">
        <f t="shared" ca="1" si="79"/>
        <v>47198.590408772863</v>
      </c>
      <c r="L784" s="455">
        <f t="shared" ca="1" si="80"/>
        <v>11374860.28851426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11374860.28851426</v>
      </c>
      <c r="J785" s="455">
        <f t="array" ref="J785">IFERROR(INDEX('Retirement Calculator'!J:J,MATCH('Isaac 401k'!N785,'Retirement Calculator'!A:A,0),0),0)</f>
        <v>6404.7404596389215</v>
      </c>
      <c r="K785" s="455">
        <f t="shared" ca="1" si="79"/>
        <v>47368.56478356092</v>
      </c>
      <c r="L785" s="455">
        <f t="shared" ca="1" si="80"/>
        <v>11415824.112838181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11415824.112838181</v>
      </c>
      <c r="J786" s="455">
        <f t="array" ref="J786">IFERROR(INDEX('Retirement Calculator'!J:J,MATCH('Isaac 401k'!N786,'Retirement Calculator'!A:A,0),0),0)</f>
        <v>6404.7404596389215</v>
      </c>
      <c r="K786" s="455">
        <f t="shared" ca="1" si="79"/>
        <v>47539.247384910588</v>
      </c>
      <c r="L786" s="455">
        <f t="shared" ca="1" si="80"/>
        <v>11456958.619763453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11456958.619763453</v>
      </c>
      <c r="J787" s="455">
        <f t="array" ref="J787">IFERROR(INDEX('Retirement Calculator'!J:J,MATCH('Isaac 401k'!N787,'Retirement Calculator'!A:A,0),0),0)</f>
        <v>6404.7404596389215</v>
      </c>
      <c r="K787" s="455">
        <f t="shared" ca="1" si="79"/>
        <v>47710.641163765889</v>
      </c>
      <c r="L787" s="455">
        <f t="shared" ca="1" si="80"/>
        <v>11498264.520467579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11498264.520467579</v>
      </c>
      <c r="J788" s="455">
        <f t="array" ref="J788">IFERROR(INDEX('Retirement Calculator'!J:J,MATCH('Isaac 401k'!N788,'Retirement Calculator'!A:A,0),0),0)</f>
        <v>6404.7404596389215</v>
      </c>
      <c r="K788" s="455">
        <f t="shared" ca="1" si="79"/>
        <v>47882.749083366412</v>
      </c>
      <c r="L788" s="455">
        <f t="shared" ca="1" si="80"/>
        <v>11539742.529091306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11539742.529091306</v>
      </c>
      <c r="J789" s="455">
        <f t="array" ref="J789">IFERROR(INDEX('Retirement Calculator'!J:J,MATCH('Isaac 401k'!N789,'Retirement Calculator'!A:A,0),0),0)</f>
        <v>6404.7404596389215</v>
      </c>
      <c r="K789" s="455">
        <f t="shared" ca="1" si="79"/>
        <v>48055.57411929861</v>
      </c>
      <c r="L789" s="455">
        <f t="shared" ca="1" si="80"/>
        <v>11581393.362750964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11581393.362750964</v>
      </c>
      <c r="J790" s="455">
        <f t="array" ref="J790">IFERROR(INDEX('Retirement Calculator'!J:J,MATCH('Isaac 401k'!N790,'Retirement Calculator'!A:A,0),0),0)</f>
        <v>6404.7404596389215</v>
      </c>
      <c r="K790" s="455">
        <f t="shared" ca="1" si="79"/>
        <v>48229.119259547188</v>
      </c>
      <c r="L790" s="455">
        <f t="shared" ca="1" si="80"/>
        <v>11623217.741550872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11623217.741550872</v>
      </c>
      <c r="J791" s="455">
        <f t="array" ref="J791">IFERROR(INDEX('Retirement Calculator'!J:J,MATCH('Isaac 401k'!N791,'Retirement Calculator'!A:A,0),0),0)</f>
        <v>6404.7404596389215</v>
      </c>
      <c r="K791" s="455">
        <f t="shared" ca="1" si="79"/>
        <v>48403.387504546801</v>
      </c>
      <c r="L791" s="455">
        <f t="shared" ca="1" si="80"/>
        <v>11665216.388595778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11665216.388595778</v>
      </c>
      <c r="J792" s="455">
        <f t="array" ref="J792">IFERROR(INDEX('Retirement Calculator'!J:J,MATCH('Isaac 401k'!N792,'Retirement Calculator'!A:A,0),0),0)</f>
        <v>6404.7404596389215</v>
      </c>
      <c r="K792" s="455">
        <f t="shared" ca="1" si="79"/>
        <v>48578.381867233911</v>
      </c>
      <c r="L792" s="455">
        <f t="shared" ca="1" si="80"/>
        <v>11707390.030003373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11707390.030003373</v>
      </c>
      <c r="J793" s="455">
        <f t="array" ref="J793">IFERROR(INDEX('Retirement Calculator'!J:J,MATCH('Isaac 401k'!N793,'Retirement Calculator'!A:A,0),0),0)</f>
        <v>6404.7404596389215</v>
      </c>
      <c r="K793" s="455">
        <f t="shared" ca="1" si="79"/>
        <v>48754.105373098886</v>
      </c>
      <c r="L793" s="455">
        <f t="shared" ca="1" si="80"/>
        <v>11749739.394916832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11749739.394916832</v>
      </c>
      <c r="J794" s="455">
        <f t="array" ref="J794">IFERROR(INDEX('Retirement Calculator'!J:J,MATCH('Isaac 401k'!N794,'Retirement Calculator'!A:A,0),0),0)</f>
        <v>6404.7404596389215</v>
      </c>
      <c r="K794" s="455">
        <f t="shared" ca="1" si="79"/>
        <v>48930.561060238302</v>
      </c>
      <c r="L794" s="455">
        <f t="shared" ca="1" si="80"/>
        <v>11792265.215517431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11792265.215517431</v>
      </c>
      <c r="J795" s="455">
        <f t="array" ref="J795">IFERROR(INDEX('Retirement Calculator'!J:J,MATCH('Isaac 401k'!N795,'Retirement Calculator'!A:A,0),0),0)</f>
        <v>6404.7404596389215</v>
      </c>
      <c r="K795" s="455">
        <f t="shared" ca="1" si="79"/>
        <v>49107.751979407469</v>
      </c>
      <c r="L795" s="455">
        <f t="shared" ca="1" si="80"/>
        <v>11834968.227037199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11834968.227037199</v>
      </c>
      <c r="J796" s="455">
        <f t="array" ref="J796">IFERROR(INDEX('Retirement Calculator'!J:J,MATCH('Isaac 401k'!N796,'Retirement Calculator'!A:A,0),0),0)</f>
        <v>6404.7404596389215</v>
      </c>
      <c r="K796" s="455">
        <f t="shared" ca="1" si="79"/>
        <v>49285.681194073164</v>
      </c>
      <c r="L796" s="455">
        <f t="shared" ca="1" si="80"/>
        <v>11877849.167771632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11877849.167771632</v>
      </c>
      <c r="J797" s="455">
        <f t="array" ref="J797">IFERROR(INDEX('Retirement Calculator'!J:J,MATCH('Isaac 401k'!N797,'Retirement Calculator'!A:A,0),0),0)</f>
        <v>6404.7404596389215</v>
      </c>
      <c r="K797" s="455">
        <f t="shared" ca="1" si="79"/>
        <v>49464.351780466633</v>
      </c>
      <c r="L797" s="455">
        <f t="shared" ca="1" si="80"/>
        <v>11920908.779092459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11920908.779092459</v>
      </c>
      <c r="J798" s="455">
        <f t="array" ref="J798">IFERROR(INDEX('Retirement Calculator'!J:J,MATCH('Isaac 401k'!N798,'Retirement Calculator'!A:A,0),0),0)</f>
        <v>6404.7404596389215</v>
      </c>
      <c r="K798" s="455">
        <f t="shared" ca="1" si="79"/>
        <v>49643.766827636748</v>
      </c>
      <c r="L798" s="455">
        <f t="shared" ca="1" si="80"/>
        <v>11964147.805460457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11964147.805460457</v>
      </c>
      <c r="J799" s="455">
        <f t="array" ref="J799">IFERROR(INDEX('Retirement Calculator'!J:J,MATCH('Isaac 401k'!N799,'Retirement Calculator'!A:A,0),0),0)</f>
        <v>6404.7404596389215</v>
      </c>
      <c r="K799" s="455">
        <f t="shared" ca="1" si="79"/>
        <v>49823.929437503408</v>
      </c>
      <c r="L799" s="455">
        <f t="shared" ca="1" si="80"/>
        <v>12007566.99443832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12007566.99443832</v>
      </c>
      <c r="J800" s="455">
        <f t="array" ref="J800">IFERROR(INDEX('Retirement Calculator'!J:J,MATCH('Isaac 401k'!N800,'Retirement Calculator'!A:A,0),0),0)</f>
        <v>6404.7404596389215</v>
      </c>
      <c r="K800" s="455">
        <f t="shared" ca="1" si="79"/>
        <v>50004.84272491117</v>
      </c>
      <c r="L800" s="455">
        <f t="shared" ca="1" si="80"/>
        <v>12051167.096703593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12051167.096703593</v>
      </c>
      <c r="J801" s="455">
        <f t="array" ref="J801">IFERROR(INDEX('Retirement Calculator'!J:J,MATCH('Isaac 401k'!N801,'Retirement Calculator'!A:A,0),0),0)</f>
        <v>6404.7404596389215</v>
      </c>
      <c r="K801" s="455">
        <f t="shared" ca="1" si="79"/>
        <v>50186.509817683138</v>
      </c>
      <c r="L801" s="455">
        <f t="shared" ca="1" si="80"/>
        <v>12094948.866061635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12094948.866061635</v>
      </c>
      <c r="J802" s="455">
        <f t="array" ref="J802">IFERROR(INDEX('Retirement Calculator'!J:J,MATCH('Isaac 401k'!N802,'Retirement Calculator'!A:A,0),0),0)</f>
        <v>6404.7404596389215</v>
      </c>
      <c r="K802" s="455">
        <f t="shared" ca="1" si="79"/>
        <v>50368.933856674979</v>
      </c>
      <c r="L802" s="455">
        <f t="shared" ca="1" si="80"/>
        <v>12138913.059458671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12138913.059458671</v>
      </c>
      <c r="J803" s="455">
        <f t="array" ref="J803">IFERROR(INDEX('Retirement Calculator'!J:J,MATCH('Isaac 401k'!N803,'Retirement Calculator'!A:A,0),0),0)</f>
        <v>6404.7404596389215</v>
      </c>
      <c r="K803" s="455">
        <f t="shared" ca="1" si="79"/>
        <v>50552.1179958293</v>
      </c>
      <c r="L803" s="455">
        <f t="shared" ca="1" si="80"/>
        <v>12183060.43699486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12183060.43699486</v>
      </c>
      <c r="J804" s="455">
        <f t="array" ref="J804">IFERROR(INDEX('Retirement Calculator'!J:J,MATCH('Isaac 401k'!N804,'Retirement Calculator'!A:A,0),0),0)</f>
        <v>6404.7404596389215</v>
      </c>
      <c r="K804" s="455">
        <f t="shared" ca="1" si="79"/>
        <v>50736.065402230088</v>
      </c>
      <c r="L804" s="455">
        <f t="shared" ca="1" si="80"/>
        <v>12227391.761937451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12227391.761937451</v>
      </c>
      <c r="J805" s="455">
        <f t="array" ref="J805">IFERROR(INDEX('Retirement Calculator'!J:J,MATCH('Isaac 401k'!N805,'Retirement Calculator'!A:A,0),0),0)</f>
        <v>6404.7404596389215</v>
      </c>
      <c r="K805" s="455">
        <f t="shared" ca="1" si="79"/>
        <v>50920.779256157548</v>
      </c>
      <c r="L805" s="455">
        <f t="shared" ca="1" si="80"/>
        <v>12271907.800733969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12271907.800733969</v>
      </c>
      <c r="J806" s="455">
        <f t="array" ref="J806">IFERROR(INDEX('Retirement Calculator'!J:J,MATCH('Isaac 401k'!N806,'Retirement Calculator'!A:A,0),0),0)</f>
        <v>6404.7404596389215</v>
      </c>
      <c r="K806" s="455">
        <f t="shared" ca="1" si="79"/>
        <v>51106.26275114304</v>
      </c>
      <c r="L806" s="455">
        <f t="shared" ca="1" si="80"/>
        <v>12316609.323025472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12316609.323025472</v>
      </c>
      <c r="J807" s="455">
        <f t="array" ref="J807">IFERROR(INDEX('Retirement Calculator'!J:J,MATCH('Isaac 401k'!N807,'Retirement Calculator'!A:A,0),0),0)</f>
        <v>6404.7404596389215</v>
      </c>
      <c r="K807" s="455">
        <f t="shared" ca="1" si="79"/>
        <v>51292.519094024305</v>
      </c>
      <c r="L807" s="455">
        <f t="shared" ca="1" si="80"/>
        <v>12361497.101659857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12361497.101659857</v>
      </c>
      <c r="J808" s="455">
        <f t="array" ref="J808">IFERROR(INDEX('Retirement Calculator'!J:J,MATCH('Isaac 401k'!N808,'Retirement Calculator'!A:A,0),0),0)</f>
        <v>6404.7404596389215</v>
      </c>
      <c r="K808" s="455">
        <f t="shared" ca="1" si="79"/>
        <v>51479.551505000905</v>
      </c>
      <c r="L808" s="455">
        <f t="shared" ca="1" si="80"/>
        <v>12406571.912705218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12406571.912705218</v>
      </c>
      <c r="J809" s="455">
        <f t="array" ref="J809">IFERROR(INDEX('Retirement Calculator'!J:J,MATCH('Isaac 401k'!N809,'Retirement Calculator'!A:A,0),0),0)</f>
        <v>6404.7404596389215</v>
      </c>
      <c r="K809" s="455">
        <f t="shared" ca="1" si="79"/>
        <v>51667.363217689912</v>
      </c>
      <c r="L809" s="455">
        <f t="shared" ca="1" si="80"/>
        <v>12451834.535463268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12451834.535463268</v>
      </c>
      <c r="J810" s="455">
        <f t="array" ref="J810">IFERROR(INDEX('Retirement Calculator'!J:J,MATCH('Isaac 401k'!N810,'Retirement Calculator'!A:A,0),0),0)</f>
        <v>6404.7404596389215</v>
      </c>
      <c r="K810" s="455">
        <f t="shared" ca="1" si="79"/>
        <v>51855.957479181787</v>
      </c>
      <c r="L810" s="455">
        <f t="shared" ca="1" si="80"/>
        <v>12497285.752482811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12497285.752482811</v>
      </c>
      <c r="J811" s="455">
        <f t="array" ref="J811">IFERROR(INDEX('Retirement Calculator'!J:J,MATCH('Isaac 401k'!N811,'Retirement Calculator'!A:A,0),0),0)</f>
        <v>6404.7404596389215</v>
      </c>
      <c r="K811" s="455">
        <f t="shared" ca="1" si="79"/>
        <v>52045.337550096549</v>
      </c>
      <c r="L811" s="455">
        <f t="shared" ca="1" si="80"/>
        <v>12542926.349573268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12542926.349573268</v>
      </c>
      <c r="J812" s="455">
        <f t="array" ref="J812">IFERROR(INDEX('Retirement Calculator'!J:J,MATCH('Isaac 401k'!N812,'Retirement Calculator'!A:A,0),0),0)</f>
        <v>6404.7404596389215</v>
      </c>
      <c r="K812" s="455">
        <f t="shared" ca="1" si="79"/>
        <v>52235.506704640116</v>
      </c>
      <c r="L812" s="455">
        <f t="shared" ca="1" si="80"/>
        <v>12588757.115818268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12588757.115818268</v>
      </c>
      <c r="J813" s="455">
        <f t="array" ref="J813">IFERROR(INDEX('Retirement Calculator'!J:J,MATCH('Isaac 401k'!N813,'Retirement Calculator'!A:A,0),0),0)</f>
        <v>6404.7404596389215</v>
      </c>
      <c r="K813" s="455">
        <f t="shared" ca="1" si="79"/>
        <v>52426.468230660947</v>
      </c>
      <c r="L813" s="455">
        <f t="shared" ca="1" si="80"/>
        <v>12634778.843589289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12634778.843589289</v>
      </c>
      <c r="J814" s="455">
        <f t="array" ref="J814">IFERROR(INDEX('Retirement Calculator'!J:J,MATCH('Isaac 401k'!N814,'Retirement Calculator'!A:A,0),0),0)</f>
        <v>6404.7404596389215</v>
      </c>
      <c r="K814" s="455">
        <f t="shared" ca="1" si="79"/>
        <v>52618.225429706872</v>
      </c>
      <c r="L814" s="455">
        <f t="shared" ca="1" si="80"/>
        <v>12680992.328559356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12680992.328559356</v>
      </c>
      <c r="J815" s="455">
        <f t="array" ref="J815">IFERROR(INDEX('Retirement Calculator'!J:J,MATCH('Isaac 401k'!N815,'Retirement Calculator'!A:A,0),0),0)</f>
        <v>6404.7404596389215</v>
      </c>
      <c r="K815" s="455">
        <f t="shared" ca="1" si="79"/>
        <v>52810.781617082153</v>
      </c>
      <c r="L815" s="455">
        <f t="shared" ca="1" si="80"/>
        <v>12727398.369716799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12727398.369716799</v>
      </c>
      <c r="J816" s="455">
        <f t="array" ref="J816">IFERROR(INDEX('Retirement Calculator'!J:J,MATCH('Isaac 401k'!N816,'Retirement Calculator'!A:A,0),0),0)</f>
        <v>6404.7404596389215</v>
      </c>
      <c r="K816" s="455">
        <f t="shared" ca="1" si="79"/>
        <v>53004.140121904828</v>
      </c>
      <c r="L816" s="455">
        <f t="shared" ca="1" si="80"/>
        <v>12773997.769379064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12773997.769379064</v>
      </c>
      <c r="J817" s="455">
        <f t="array" ref="J817">IFERROR(INDEX('Retirement Calculator'!J:J,MATCH('Isaac 401k'!N817,'Retirement Calculator'!A:A,0),0),0)</f>
        <v>6404.7404596389215</v>
      </c>
      <c r="K817" s="455">
        <f t="shared" ca="1" si="79"/>
        <v>53198.304287164268</v>
      </c>
      <c r="L817" s="455">
        <f t="shared" ca="1" si="80"/>
        <v>12820791.333206588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12820791.333206588</v>
      </c>
      <c r="J818" s="455">
        <f t="array" ref="J818">IFERROR(INDEX('Retirement Calculator'!J:J,MATCH('Isaac 401k'!N818,'Retirement Calculator'!A:A,0),0),0)</f>
        <v>6404.7404596389215</v>
      </c>
      <c r="K818" s="455">
        <f t="shared" ca="1" si="79"/>
        <v>53393.27746977895</v>
      </c>
      <c r="L818" s="455">
        <f t="shared" ca="1" si="80"/>
        <v>12867779.870216727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12867779.870216727</v>
      </c>
      <c r="J819" s="455">
        <f t="array" ref="J819">IFERROR(INDEX('Retirement Calculator'!J:J,MATCH('Isaac 401k'!N819,'Retirement Calculator'!A:A,0),0),0)</f>
        <v>6404.7404596389215</v>
      </c>
      <c r="K819" s="455">
        <f t="shared" ca="1" si="79"/>
        <v>53589.063040654532</v>
      </c>
      <c r="L819" s="455">
        <f t="shared" ca="1" si="80"/>
        <v>12914964.192797743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12914964.192797743</v>
      </c>
      <c r="J820" s="455">
        <f t="array" ref="J820">IFERROR(INDEX('Retirement Calculator'!J:J,MATCH('Isaac 401k'!N820,'Retirement Calculator'!A:A,0),0),0)</f>
        <v>6404.7404596389215</v>
      </c>
      <c r="K820" s="455">
        <f t="shared" ca="1" si="79"/>
        <v>53785.664384742093</v>
      </c>
      <c r="L820" s="455">
        <f t="shared" ca="1" si="80"/>
        <v>12962345.116722845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12962345.116722845</v>
      </c>
      <c r="J821" s="455">
        <f t="array" ref="J821">IFERROR(INDEX('Retirement Calculator'!J:J,MATCH('Isaac 401k'!N821,'Retirement Calculator'!A:A,0),0),0)</f>
        <v>6404.7404596389215</v>
      </c>
      <c r="K821" s="455">
        <f t="shared" ca="1" si="79"/>
        <v>53983.084901096685</v>
      </c>
      <c r="L821" s="455">
        <f t="shared" ca="1" si="80"/>
        <v>13009923.461164301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13009923.461164301</v>
      </c>
      <c r="J822" s="455">
        <f t="array" ref="J822">IFERROR(INDEX('Retirement Calculator'!J:J,MATCH('Isaac 401k'!N822,'Retirement Calculator'!A:A,0),0),0)</f>
        <v>6404.7404596389215</v>
      </c>
      <c r="K822" s="455">
        <f t="shared" ca="1" si="79"/>
        <v>54181.32800293609</v>
      </c>
      <c r="L822" s="455">
        <f t="shared" ca="1" si="80"/>
        <v>13057700.048707597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13057700.048707597</v>
      </c>
      <c r="J823" s="455">
        <f t="array" ref="J823">IFERROR(INDEX('Retirement Calculator'!J:J,MATCH('Isaac 401k'!N823,'Retirement Calculator'!A:A,0),0),0)</f>
        <v>6404.7404596389215</v>
      </c>
      <c r="K823" s="455">
        <f t="shared" ca="1" si="79"/>
        <v>54380.397117699824</v>
      </c>
      <c r="L823" s="455">
        <f t="shared" ca="1" si="80"/>
        <v>13105675.705365658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13105675.705365658</v>
      </c>
      <c r="J824" s="455">
        <f t="array" ref="J824">IFERROR(INDEX('Retirement Calculator'!J:J,MATCH('Isaac 401k'!N824,'Retirement Calculator'!A:A,0),0),0)</f>
        <v>6404.7404596389215</v>
      </c>
      <c r="K824" s="455">
        <f t="shared" ca="1" si="79"/>
        <v>54580.29568710841</v>
      </c>
      <c r="L824" s="455">
        <f t="shared" ca="1" si="80"/>
        <v>13153851.260593127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13153851.260593127</v>
      </c>
      <c r="J825" s="455">
        <f t="array" ref="J825">IFERROR(INDEX('Retirement Calculator'!J:J,MATCH('Isaac 401k'!N825,'Retirement Calculator'!A:A,0),0),0)</f>
        <v>6404.7404596389215</v>
      </c>
      <c r="K825" s="455">
        <f t="shared" ca="1" si="79"/>
        <v>54781.02716722287</v>
      </c>
      <c r="L825" s="455">
        <f t="shared" ca="1" si="80"/>
        <v>13202227.547300711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13202227.547300711</v>
      </c>
      <c r="J826" s="455">
        <f t="array" ref="J826">IFERROR(INDEX('Retirement Calculator'!J:J,MATCH('Isaac 401k'!N826,'Retirement Calculator'!A:A,0),0),0)</f>
        <v>6404.7404596389215</v>
      </c>
      <c r="K826" s="455">
        <f t="shared" ca="1" si="79"/>
        <v>54982.595028504467</v>
      </c>
      <c r="L826" s="455">
        <f t="shared" ca="1" si="80"/>
        <v>13250805.401869576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13250805.401869576</v>
      </c>
      <c r="J827" s="455">
        <f t="array" ref="J827">IFERROR(INDEX('Retirement Calculator'!J:J,MATCH('Isaac 401k'!N827,'Retirement Calculator'!A:A,0),0),0)</f>
        <v>6404.7404596389215</v>
      </c>
      <c r="K827" s="455">
        <f t="shared" ca="1" si="79"/>
        <v>55185.002755874746</v>
      </c>
      <c r="L827" s="455">
        <f t="shared" ca="1" si="80"/>
        <v>13299585.664165812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13299585.664165812</v>
      </c>
      <c r="J828" s="455">
        <f t="array" ref="J828">IFERROR(INDEX('Retirement Calculator'!J:J,MATCH('Isaac 401k'!N828,'Retirement Calculator'!A:A,0),0),0)</f>
        <v>6404.7404596389215</v>
      </c>
      <c r="K828" s="455">
        <f t="shared" ca="1" si="79"/>
        <v>55388.253848775719</v>
      </c>
      <c r="L828" s="455">
        <f t="shared" ca="1" si="80"/>
        <v>13348569.177554948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13348569.177554948</v>
      </c>
      <c r="J829" s="455">
        <f t="array" ref="J829">IFERROR(INDEX('Retirement Calculator'!J:J,MATCH('Isaac 401k'!N829,'Retirement Calculator'!A:A,0),0),0)</f>
        <v>6404.7404596389215</v>
      </c>
      <c r="K829" s="455">
        <f t="shared" ca="1" si="79"/>
        <v>55592.351821230441</v>
      </c>
      <c r="L829" s="455">
        <f t="shared" ca="1" si="80"/>
        <v>13397756.788916539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13397756.788916539</v>
      </c>
      <c r="J830" s="455">
        <f t="array" ref="J830">IFERROR(INDEX('Retirement Calculator'!J:J,MATCH('Isaac 401k'!N830,'Retirement Calculator'!A:A,0),0),0)</f>
        <v>6404.7404596389215</v>
      </c>
      <c r="K830" s="455">
        <f t="shared" ca="1" si="79"/>
        <v>55797.300201903745</v>
      </c>
      <c r="L830" s="455">
        <f t="shared" ca="1" si="80"/>
        <v>13447149.348658804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13447149.348658804</v>
      </c>
      <c r="J831" s="455">
        <f t="array" ref="J831">IFERROR(INDEX('Retirement Calculator'!J:J,MATCH('Isaac 401k'!N831,'Retirement Calculator'!A:A,0),0),0)</f>
        <v>6404.7404596389215</v>
      </c>
      <c r="K831" s="455">
        <f t="shared" ca="1" si="79"/>
        <v>56003.10253416319</v>
      </c>
      <c r="L831" s="455">
        <f t="shared" ca="1" si="80"/>
        <v>13496747.710733328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13496747.710733328</v>
      </c>
      <c r="J832" s="455">
        <f t="array" ref="J832">IFERROR(INDEX('Retirement Calculator'!J:J,MATCH('Isaac 401k'!N832,'Retirement Calculator'!A:A,0),0),0)</f>
        <v>6404.7404596389215</v>
      </c>
      <c r="K832" s="455">
        <f t="shared" ca="1" si="79"/>
        <v>56209.762376140374</v>
      </c>
      <c r="L832" s="455">
        <f t="shared" ca="1" si="80"/>
        <v>13546552.732649829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13546552.732649829</v>
      </c>
      <c r="J833" s="455">
        <f t="array" ref="J833">IFERROR(INDEX('Retirement Calculator'!J:J,MATCH('Isaac 401k'!N833,'Retirement Calculator'!A:A,0),0),0)</f>
        <v>6404.7404596389215</v>
      </c>
      <c r="K833" s="455">
        <f t="shared" ca="1" si="79"/>
        <v>56417.283300792456</v>
      </c>
      <c r="L833" s="455">
        <f t="shared" ca="1" si="80"/>
        <v>13596565.275490982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13596565.275490982</v>
      </c>
      <c r="J834" s="455">
        <f t="array" ref="J834">IFERROR(INDEX('Retirement Calculator'!J:J,MATCH('Isaac 401k'!N834,'Retirement Calculator'!A:A,0),0),0)</f>
        <v>6404.7404596389215</v>
      </c>
      <c r="K834" s="455">
        <f t="shared" ca="1" si="79"/>
        <v>56625.668895963929</v>
      </c>
      <c r="L834" s="455">
        <f t="shared" ca="1" si="80"/>
        <v>13646786.203927306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13646786.203927306</v>
      </c>
      <c r="J835" s="455">
        <f t="array" ref="J835">IFERROR(INDEX('Retirement Calculator'!J:J,MATCH('Isaac 401k'!N835,'Retirement Calculator'!A:A,0),0),0)</f>
        <v>6404.7404596389215</v>
      </c>
      <c r="K835" s="455">
        <f t="shared" ca="1" si="79"/>
        <v>56834.922764448616</v>
      </c>
      <c r="L835" s="455">
        <f t="shared" ca="1" si="80"/>
        <v>13697216.386232115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13697216.386232115</v>
      </c>
      <c r="J836" s="455">
        <f t="array" ref="J836">IFERROR(INDEX('Retirement Calculator'!J:J,MATCH('Isaac 401k'!N836,'Retirement Calculator'!A:A,0),0),0)</f>
        <v>6404.7404596389215</v>
      </c>
      <c r="K836" s="455">
        <f t="shared" ca="1" si="79"/>
        <v>57045.048524051985</v>
      </c>
      <c r="L836" s="455">
        <f t="shared" ca="1" si="80"/>
        <v>13747856.694296528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13747856.694296528</v>
      </c>
      <c r="J837" s="455">
        <f t="array" ref="J837">IFERROR(INDEX('Retirement Calculator'!J:J,MATCH('Isaac 401k'!N837,'Retirement Calculator'!A:A,0),0),0)</f>
        <v>6404.7404596389215</v>
      </c>
      <c r="K837" s="455">
        <f t="shared" ca="1" si="79"/>
        <v>57256.049807653697</v>
      </c>
      <c r="L837" s="455">
        <f t="shared" ca="1" si="80"/>
        <v>13798708.003644541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13798708.003644541</v>
      </c>
      <c r="J838" s="455">
        <f t="array" ref="J838">IFERROR(INDEX('Retirement Calculator'!J:J,MATCH('Isaac 401k'!N838,'Retirement Calculator'!A:A,0),0),0)</f>
        <v>6404.7404596389215</v>
      </c>
      <c r="K838" s="455">
        <f t="shared" ca="1" si="79"/>
        <v>57467.930263270413</v>
      </c>
      <c r="L838" s="455">
        <f t="shared" ca="1" si="80"/>
        <v>13849771.193448171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13849771.193448171</v>
      </c>
      <c r="J839" s="455">
        <f t="array" ref="J839">IFERROR(INDEX('Retirement Calculator'!J:J,MATCH('Isaac 401k'!N839,'Retirement Calculator'!A:A,0),0),0)</f>
        <v>6404.7404596389215</v>
      </c>
      <c r="K839" s="455">
        <f t="shared" ca="1" si="79"/>
        <v>57680.69355411888</v>
      </c>
      <c r="L839" s="455">
        <f t="shared" ca="1" si="80"/>
        <v>13901047.14654265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13901047.14654265</v>
      </c>
      <c r="J840" s="455">
        <f t="array" ref="J840">IFERROR(INDEX('Retirement Calculator'!J:J,MATCH('Isaac 401k'!N840,'Retirement Calculator'!A:A,0),0),0)</f>
        <v>6404.7404596389215</v>
      </c>
      <c r="K840" s="455">
        <f t="shared" ca="1" si="79"/>
        <v>57894.343358679209</v>
      </c>
      <c r="L840" s="455">
        <f t="shared" ca="1" si="80"/>
        <v>13952536.749441689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13952536.749441689</v>
      </c>
      <c r="J841" s="455">
        <f t="array" ref="J841">IFERROR(INDEX('Retirement Calculator'!J:J,MATCH('Isaac 401k'!N841,'Retirement Calculator'!A:A,0),0),0)</f>
        <v>6404.7404596389215</v>
      </c>
      <c r="K841" s="455">
        <f t="shared" ca="1" si="79"/>
        <v>58108.883370758536</v>
      </c>
      <c r="L841" s="455">
        <f t="shared" ca="1" si="80"/>
        <v>14004240.892352808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14004240.892352808</v>
      </c>
      <c r="J842" s="455">
        <f t="array" ref="J842">IFERROR(INDEX('Retirement Calculator'!J:J,MATCH('Isaac 401k'!N842,'Retirement Calculator'!A:A,0),0),0)</f>
        <v>6404.7404596389215</v>
      </c>
      <c r="K842" s="455">
        <f t="shared" ca="1" si="79"/>
        <v>58324.317299554867</v>
      </c>
      <c r="L842" s="455">
        <f t="shared" ca="1" si="80"/>
        <v>14056160.469192723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14056160.469192723</v>
      </c>
      <c r="J843" s="455">
        <f t="array" ref="J843">IFERROR(INDEX('Retirement Calculator'!J:J,MATCH('Isaac 401k'!N843,'Retirement Calculator'!A:A,0),0),0)</f>
        <v>6404.7404596389215</v>
      </c>
      <c r="K843" s="455">
        <f t="shared" ca="1" si="79"/>
        <v>58540.648869721183</v>
      </c>
      <c r="L843" s="455">
        <f t="shared" ca="1" si="80"/>
        <v>14108296.377602804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14108296.377602804</v>
      </c>
      <c r="J844" s="455">
        <f t="array" ref="J844">IFERROR(INDEX('Retirement Calculator'!J:J,MATCH('Isaac 401k'!N844,'Retirement Calculator'!A:A,0),0),0)</f>
        <v>6404.7404596389215</v>
      </c>
      <c r="K844" s="455">
        <f t="shared" ca="1" si="79"/>
        <v>58757.881821429852</v>
      </c>
      <c r="L844" s="455">
        <f t="shared" ca="1" si="80"/>
        <v>14160649.518964594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14160649.518964594</v>
      </c>
      <c r="J845" s="455">
        <f t="array" ref="J845">IFERROR(INDEX('Retirement Calculator'!J:J,MATCH('Isaac 401k'!N845,'Retirement Calculator'!A:A,0),0),0)</f>
        <v>6404.7404596389215</v>
      </c>
      <c r="K845" s="455">
        <f t="shared" ca="1" si="79"/>
        <v>58976.01991043731</v>
      </c>
      <c r="L845" s="455">
        <f t="shared" ca="1" si="80"/>
        <v>14213220.798415393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14213220.798415393</v>
      </c>
      <c r="J846" s="455">
        <f t="array" ref="J846">IFERROR(INDEX('Retirement Calculator'!J:J,MATCH('Isaac 401k'!N846,'Retirement Calculator'!A:A,0),0),0)</f>
        <v>6404.7404596389215</v>
      </c>
      <c r="K846" s="455">
        <f t="shared" ca="1" si="79"/>
        <v>59195.066908148969</v>
      </c>
      <c r="L846" s="455">
        <f t="shared" ca="1" si="80"/>
        <v>14266011.124863902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14266011.124863902</v>
      </c>
      <c r="J847" s="455">
        <f t="array" ref="J847">IFERROR(INDEX('Retirement Calculator'!J:J,MATCH('Isaac 401k'!N847,'Retirement Calculator'!A:A,0),0),0)</f>
        <v>6404.7404596389215</v>
      </c>
      <c r="K847" s="455">
        <f t="shared" ca="1" si="79"/>
        <v>59415.026601684425</v>
      </c>
      <c r="L847" s="455">
        <f t="shared" ca="1" si="80"/>
        <v>14319021.411005948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14319021.411005948</v>
      </c>
      <c r="J848" s="455">
        <f t="array" ref="J848">IFERROR(INDEX('Retirement Calculator'!J:J,MATCH('Isaac 401k'!N848,'Retirement Calculator'!A:A,0),0),0)</f>
        <v>6404.7404596389215</v>
      </c>
      <c r="K848" s="455">
        <f t="shared" ca="1" si="79"/>
        <v>59635.902793942943</v>
      </c>
      <c r="L848" s="455">
        <f t="shared" ca="1" si="80"/>
        <v>14372252.57334025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14372252.57334025</v>
      </c>
      <c r="J849" s="455">
        <f t="array" ref="J849">IFERROR(INDEX('Retirement Calculator'!J:J,MATCH('Isaac 401k'!N849,'Retirement Calculator'!A:A,0),0),0)</f>
        <v>6404.7404596389215</v>
      </c>
      <c r="K849" s="455">
        <f t="shared" ca="1" si="79"/>
        <v>59857.699303669207</v>
      </c>
      <c r="L849" s="455">
        <f t="shared" ca="1" si="80"/>
        <v>14425705.53218428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14425705.53218428</v>
      </c>
      <c r="J850" s="455">
        <f t="array" ref="J850">IFERROR(INDEX('Retirement Calculator'!J:J,MATCH('Isaac 401k'!N850,'Retirement Calculator'!A:A,0),0),0)</f>
        <v>6404.7404596389215</v>
      </c>
      <c r="K850" s="455">
        <f t="shared" ca="1" si="79"/>
        <v>60080.419965519337</v>
      </c>
      <c r="L850" s="455">
        <f t="shared" ca="1" si="80"/>
        <v>14479381.21169016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14479381.21169016</v>
      </c>
      <c r="J851" s="455">
        <f t="array" ref="J851">IFERROR(INDEX('Retirement Calculator'!J:J,MATCH('Isaac 401k'!N851,'Retirement Calculator'!A:A,0),0),0)</f>
        <v>6404.7404596389215</v>
      </c>
      <c r="K851" s="455">
        <f t="shared" ca="1" si="79"/>
        <v>60304.068630127163</v>
      </c>
      <c r="L851" s="455">
        <f t="shared" ca="1" si="80"/>
        <v>14533280.539860647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14533280.539860647</v>
      </c>
      <c r="J852" s="455">
        <f t="array" ref="J852">IFERROR(INDEX('Retirement Calculator'!J:J,MATCH('Isaac 401k'!N852,'Retirement Calculator'!A:A,0),0),0)</f>
        <v>6404.7404596389215</v>
      </c>
      <c r="K852" s="455">
        <f t="shared" ca="1" si="79"/>
        <v>60528.649164170864</v>
      </c>
      <c r="L852" s="455">
        <f t="shared" ca="1" si="80"/>
        <v>14587404.448565178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14587404.448565178</v>
      </c>
      <c r="J853" s="455">
        <f t="array" ref="J853">IFERROR(INDEX('Retirement Calculator'!J:J,MATCH('Isaac 401k'!N853,'Retirement Calculator'!A:A,0),0),0)</f>
        <v>6404.7404596389215</v>
      </c>
      <c r="K853" s="455">
        <f t="shared" ca="1" si="79"/>
        <v>60754.165450439737</v>
      </c>
      <c r="L853" s="455">
        <f t="shared" ca="1" si="80"/>
        <v>14641753.873555977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14641753.873555977</v>
      </c>
      <c r="J854" s="455">
        <f t="array" ref="J854">IFERROR(INDEX('Retirement Calculator'!J:J,MATCH('Isaac 401k'!N854,'Retirement Calculator'!A:A,0),0),0)</f>
        <v>6404.7404596389215</v>
      </c>
      <c r="K854" s="455">
        <f t="shared" ca="1" si="79"/>
        <v>60980.621387901396</v>
      </c>
      <c r="L854" s="455">
        <f t="shared" ca="1" si="80"/>
        <v>14696329.754484238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14696329.754484238</v>
      </c>
      <c r="J855" s="455">
        <f t="array" ref="J855">IFERROR(INDEX('Retirement Calculator'!J:J,MATCH('Isaac 401k'!N855,'Retirement Calculator'!A:A,0),0),0)</f>
        <v>6404.7404596389215</v>
      </c>
      <c r="K855" s="455">
        <f t="shared" ca="1" si="79"/>
        <v>61208.020891769156</v>
      </c>
      <c r="L855" s="455">
        <f t="shared" ca="1" si="80"/>
        <v>14751133.034916367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14751133.034916367</v>
      </c>
      <c r="J856" s="455">
        <f t="array" ref="J856">IFERROR(INDEX('Retirement Calculator'!J:J,MATCH('Isaac 401k'!N856,'Retirement Calculator'!A:A,0),0),0)</f>
        <v>6404.7404596389215</v>
      </c>
      <c r="K856" s="455">
        <f t="shared" ca="1" si="79"/>
        <v>61436.367893569688</v>
      </c>
      <c r="L856" s="455">
        <f t="shared" ca="1" si="80"/>
        <v>14806164.662350297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14806164.662350297</v>
      </c>
      <c r="J857" s="455">
        <f t="array" ref="J857">IFERROR(INDEX('Retirement Calculator'!J:J,MATCH('Isaac 401k'!N857,'Retirement Calculator'!A:A,0),0),0)</f>
        <v>6404.7404596389215</v>
      </c>
      <c r="K857" s="455">
        <f t="shared" ca="1" si="79"/>
        <v>61665.666341211079</v>
      </c>
      <c r="L857" s="455">
        <f t="shared" ca="1" si="80"/>
        <v>14861425.588231869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14861425.588231869</v>
      </c>
      <c r="J858" s="455">
        <f t="array" ref="J858">IFERROR(INDEX('Retirement Calculator'!J:J,MATCH('Isaac 401k'!N858,'Retirement Calculator'!A:A,0),0),0)</f>
        <v>6404.7404596389215</v>
      </c>
      <c r="K858" s="455">
        <f t="shared" ca="1" si="79"/>
        <v>61895.920199050954</v>
      </c>
      <c r="L858" s="455">
        <f t="shared" ca="1" si="80"/>
        <v>14916916.767971281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14916916.767971281</v>
      </c>
      <c r="J859" s="455">
        <f t="array" ref="J859">IFERROR(INDEX('Retirement Calculator'!J:J,MATCH('Isaac 401k'!N859,'Retirement Calculator'!A:A,0),0),0)</f>
        <v>6404.7404596389215</v>
      </c>
      <c r="K859" s="455">
        <f t="shared" ca="1" si="79"/>
        <v>62127.13344796517</v>
      </c>
      <c r="L859" s="455">
        <f t="shared" ca="1" si="80"/>
        <v>14972639.160959607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14972639.160959607</v>
      </c>
      <c r="J860" s="455">
        <f t="array" ref="J860">IFERROR(INDEX('Retirement Calculator'!J:J,MATCH('Isaac 401k'!N860,'Retirement Calculator'!A:A,0),0),0)</f>
        <v>6404.7404596389215</v>
      </c>
      <c r="K860" s="455">
        <f t="shared" ca="1" si="79"/>
        <v>62359.310085416524</v>
      </c>
      <c r="L860" s="455">
        <f t="shared" ca="1" si="80"/>
        <v>15028593.730585383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15028593.730585383</v>
      </c>
      <c r="J861" s="455">
        <f t="array" ref="J861">IFERROR(INDEX('Retirement Calculator'!J:J,MATCH('Isaac 401k'!N861,'Retirement Calculator'!A:A,0),0),0)</f>
        <v>6404.7404596389215</v>
      </c>
      <c r="K861" s="455">
        <f t="shared" ca="1" si="79"/>
        <v>62592.454125523938</v>
      </c>
      <c r="L861" s="455">
        <f t="shared" ca="1" si="80"/>
        <v>15084781.444251267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15084781.444251267</v>
      </c>
      <c r="J862" s="455">
        <f t="array" ref="J862">IFERROR(INDEX('Retirement Calculator'!J:J,MATCH('Isaac 401k'!N862,'Retirement Calculator'!A:A,0),0),0)</f>
        <v>6404.7404596389215</v>
      </c>
      <c r="K862" s="455">
        <f t="shared" ca="1" si="79"/>
        <v>62826.56959913177</v>
      </c>
      <c r="L862" s="455">
        <f t="shared" ca="1" si="80"/>
        <v>15141203.273390759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15141203.273390759</v>
      </c>
      <c r="J863" s="455">
        <f t="array" ref="J863">IFERROR(INDEX('Retirement Calculator'!J:J,MATCH('Isaac 401k'!N863,'Retirement Calculator'!A:A,0),0),0)</f>
        <v>6404.7404596389215</v>
      </c>
      <c r="K863" s="455">
        <f t="shared" ca="1" si="79"/>
        <v>63061.660553879658</v>
      </c>
      <c r="L863" s="455">
        <f t="shared" ca="1" si="80"/>
        <v>15197860.193484999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15197860.193484999</v>
      </c>
      <c r="J864" s="455">
        <f t="array" ref="J864">IFERROR(INDEX('Retirement Calculator'!J:J,MATCH('Isaac 401k'!N864,'Retirement Calculator'!A:A,0),0),0)</f>
        <v>6404.7404596389215</v>
      </c>
      <c r="K864" s="455">
        <f t="shared" ca="1" si="79"/>
        <v>63297.731054272335</v>
      </c>
      <c r="L864" s="455">
        <f t="shared" ca="1" si="80"/>
        <v>15254753.184079632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15254753.184079632</v>
      </c>
      <c r="J865" s="455">
        <f t="array" ref="J865">IFERROR(INDEX('Retirement Calculator'!J:J,MATCH('Isaac 401k'!N865,'Retirement Calculator'!A:A,0),0),0)</f>
        <v>6404.7404596389215</v>
      </c>
      <c r="K865" s="455">
        <f t="shared" ca="1" si="79"/>
        <v>63534.785181749969</v>
      </c>
      <c r="L865" s="455">
        <f t="shared" ca="1" si="80"/>
        <v>15311883.228801742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15311883.228801742</v>
      </c>
      <c r="J866" s="455">
        <f t="array" ref="J866">IFERROR(INDEX('Retirement Calculator'!J:J,MATCH('Isaac 401k'!N866,'Retirement Calculator'!A:A,0),0),0)</f>
        <v>6404.7404596389215</v>
      </c>
      <c r="K866" s="455">
        <f t="shared" ca="1" si="79"/>
        <v>63772.82703475876</v>
      </c>
      <c r="L866" s="455">
        <f t="shared" ca="1" si="80"/>
        <v>15369251.315376861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15369251.315376861</v>
      </c>
      <c r="J867" s="455">
        <f t="array" ref="J867">IFERROR(INDEX('Retirement Calculator'!J:J,MATCH('Isaac 401k'!N867,'Retirement Calculator'!A:A,0),0),0)</f>
        <v>6404.7404596389215</v>
      </c>
      <c r="K867" s="455">
        <f t="shared" ca="1" si="79"/>
        <v>64011.860728821746</v>
      </c>
      <c r="L867" s="455">
        <f t="shared" ca="1" si="80"/>
        <v>15426858.435646044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15426858.435646044</v>
      </c>
      <c r="J868" s="455">
        <f t="array" ref="J868">IFERROR(INDEX('Retirement Calculator'!J:J,MATCH('Isaac 401k'!N868,'Retirement Calculator'!A:A,0),0),0)</f>
        <v>6404.7404596389215</v>
      </c>
      <c r="K868" s="455">
        <f t="shared" ca="1" si="79"/>
        <v>64251.890396610019</v>
      </c>
      <c r="L868" s="455">
        <f t="shared" ca="1" si="80"/>
        <v>15484705.585583014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15484705.585583014</v>
      </c>
      <c r="J869" s="455">
        <f t="array" ref="J869">IFERROR(INDEX('Retirement Calculator'!J:J,MATCH('Isaac 401k'!N869,'Retirement Calculator'!A:A,0),0),0)</f>
        <v>6404.7404596389215</v>
      </c>
      <c r="K869" s="455">
        <f t="shared" ca="1" si="79"/>
        <v>64492.920188014061</v>
      </c>
      <c r="L869" s="455">
        <f t="shared" ca="1" si="80"/>
        <v>15542793.765311388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15542793.765311388</v>
      </c>
      <c r="J870" s="455">
        <f t="array" ref="J870">IFERROR(INDEX('Retirement Calculator'!J:J,MATCH('Isaac 401k'!N870,'Retirement Calculator'!A:A,0),0),0)</f>
        <v>6404.7404596389215</v>
      </c>
      <c r="K870" s="455">
        <f t="shared" ca="1" si="79"/>
        <v>64734.954270215618</v>
      </c>
      <c r="L870" s="455">
        <f t="shared" ca="1" si="80"/>
        <v>15601123.979121964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15601123.979121964</v>
      </c>
      <c r="J871" s="455">
        <f t="array" ref="J871">IFERROR(INDEX('Retirement Calculator'!J:J,MATCH('Isaac 401k'!N871,'Retirement Calculator'!A:A,0),0),0)</f>
        <v>6404.7404596389215</v>
      </c>
      <c r="K871" s="455">
        <f t="shared" ca="1" si="79"/>
        <v>64977.996827759685</v>
      </c>
      <c r="L871" s="455">
        <f t="shared" ca="1" si="80"/>
        <v>15659697.235490084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15659697.235490084</v>
      </c>
      <c r="J872" s="455">
        <f t="array" ref="J872">IFERROR(INDEX('Retirement Calculator'!J:J,MATCH('Isaac 401k'!N872,'Retirement Calculator'!A:A,0),0),0)</f>
        <v>6404.7404596389215</v>
      </c>
      <c r="K872" s="455">
        <f t="shared" ca="1" si="79"/>
        <v>65222.052062626848</v>
      </c>
      <c r="L872" s="455">
        <f t="shared" ca="1" si="80"/>
        <v>15718514.547093071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15718514.547093071</v>
      </c>
      <c r="J873" s="455">
        <f t="array" ref="J873">IFERROR(INDEX('Retirement Calculator'!J:J,MATCH('Isaac 401k'!N873,'Retirement Calculator'!A:A,0),0),0)</f>
        <v>6404.7404596389215</v>
      </c>
      <c r="K873" s="455">
        <f t="shared" ca="1" si="79"/>
        <v>65467.124194305958</v>
      </c>
      <c r="L873" s="455">
        <f t="shared" ca="1" si="80"/>
        <v>15777576.930827737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15777576.930827737</v>
      </c>
      <c r="J874" s="455">
        <f t="array" ref="J874">IFERROR(INDEX('Retirement Calculator'!J:J,MATCH('Isaac 401k'!N874,'Retirement Calculator'!A:A,0),0),0)</f>
        <v>6404.7404596389215</v>
      </c>
      <c r="K874" s="455">
        <f t="shared" ca="1" si="79"/>
        <v>65713.217459867068</v>
      </c>
      <c r="L874" s="455">
        <f t="shared" ca="1" si="80"/>
        <v>15836885.407827964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15836885.407827964</v>
      </c>
      <c r="J875" s="455">
        <f t="array" ref="J875">IFERROR(INDEX('Retirement Calculator'!J:J,MATCH('Isaac 401k'!N875,'Retirement Calculator'!A:A,0),0),0)</f>
        <v>6404.7404596389215</v>
      </c>
      <c r="K875" s="455">
        <f t="shared" ca="1" si="79"/>
        <v>65960.336114034682</v>
      </c>
      <c r="L875" s="455">
        <f t="shared" ca="1" si="80"/>
        <v>15896441.003482359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15896441.003482359</v>
      </c>
      <c r="J876" s="455">
        <f t="array" ref="J876">IFERROR(INDEX('Retirement Calculator'!J:J,MATCH('Isaac 401k'!N876,'Retirement Calculator'!A:A,0),0),0)</f>
        <v>6404.7404596389215</v>
      </c>
      <c r="K876" s="455">
        <f t="shared" ca="1" si="79"/>
        <v>66208.484429261327</v>
      </c>
      <c r="L876" s="455">
        <f t="shared" ca="1" si="80"/>
        <v>15956244.74745198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15956244.74745198</v>
      </c>
      <c r="J877" s="455">
        <f t="array" ref="J877">IFERROR(INDEX('Retirement Calculator'!J:J,MATCH('Isaac 401k'!N877,'Retirement Calculator'!A:A,0),0),0)</f>
        <v>6404.7404596389215</v>
      </c>
      <c r="K877" s="455">
        <f t="shared" ca="1" si="79"/>
        <v>66457.66669580141</v>
      </c>
      <c r="L877" s="455">
        <f t="shared" ca="1" si="80"/>
        <v>16016297.673688142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16016297.673688142</v>
      </c>
      <c r="J878" s="455">
        <f t="array" ref="J878">IFERROR(INDEX('Retirement Calculator'!J:J,MATCH('Isaac 401k'!N878,'Retirement Calculator'!A:A,0),0),0)</f>
        <v>6404.7404596389215</v>
      </c>
      <c r="K878" s="455">
        <f t="shared" ca="1" si="79"/>
        <v>66707.887221785422</v>
      </c>
      <c r="L878" s="455">
        <f t="shared" ca="1" si="80"/>
        <v>16076600.820450287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16076600.820450287</v>
      </c>
      <c r="J879" s="455">
        <f t="array" ref="J879">IFERROR(INDEX('Retirement Calculator'!J:J,MATCH('Isaac 401k'!N879,'Retirement Calculator'!A:A,0),0),0)</f>
        <v>6404.7404596389215</v>
      </c>
      <c r="K879" s="455">
        <f t="shared" ca="1" si="79"/>
        <v>66959.150333294368</v>
      </c>
      <c r="L879" s="455">
        <f t="shared" ca="1" si="80"/>
        <v>16137155.230323942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16137155.230323942</v>
      </c>
      <c r="J880" s="455">
        <f t="array" ref="J880">IFERROR(INDEX('Retirement Calculator'!J:J,MATCH('Isaac 401k'!N880,'Retirement Calculator'!A:A,0),0),0)</f>
        <v>6404.7404596389215</v>
      </c>
      <c r="K880" s="455">
        <f t="shared" ca="1" si="79"/>
        <v>67211.460374434595</v>
      </c>
      <c r="L880" s="455">
        <f t="shared" ca="1" si="80"/>
        <v>16197961.950238738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16197961.950238738</v>
      </c>
      <c r="J881" s="455">
        <f t="array" ref="J881">IFERROR(INDEX('Retirement Calculator'!J:J,MATCH('Isaac 401k'!N881,'Retirement Calculator'!A:A,0),0),0)</f>
        <v>6404.7404596389215</v>
      </c>
      <c r="K881" s="455">
        <f t="shared" ca="1" si="79"/>
        <v>67464.821707412906</v>
      </c>
      <c r="L881" s="455">
        <f t="shared" ca="1" si="80"/>
        <v>16259022.031486511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16259022.031486511</v>
      </c>
      <c r="J882" s="455">
        <f t="array" ref="J882">IFERROR(INDEX('Retirement Calculator'!J:J,MATCH('Isaac 401k'!N882,'Retirement Calculator'!A:A,0),0),0)</f>
        <v>6404.7404596389215</v>
      </c>
      <c r="K882" s="455">
        <f t="shared" ca="1" si="79"/>
        <v>67719.238712611957</v>
      </c>
      <c r="L882" s="455">
        <f t="shared" ca="1" si="80"/>
        <v>16320336.529739484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16320336.529739484</v>
      </c>
      <c r="J883" s="455">
        <f t="array" ref="J883">IFERROR(INDEX('Retirement Calculator'!J:J,MATCH('Isaac 401k'!N883,'Retirement Calculator'!A:A,0),0),0)</f>
        <v>6404.7404596389215</v>
      </c>
      <c r="K883" s="455">
        <f t="shared" ca="1" si="79"/>
        <v>67974.715788666013</v>
      </c>
      <c r="L883" s="455">
        <f t="shared" ca="1" si="80"/>
        <v>16381906.505068511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16381906.505068511</v>
      </c>
      <c r="J884" s="455">
        <f t="array" ref="J884">IFERROR(INDEX('Retirement Calculator'!J:J,MATCH('Isaac 401k'!N884,'Retirement Calculator'!A:A,0),0),0)</f>
        <v>6404.7404596389215</v>
      </c>
      <c r="K884" s="455">
        <f t="shared" ca="1" si="79"/>
        <v>68231.257352536966</v>
      </c>
      <c r="L884" s="455">
        <f t="shared" ca="1" si="80"/>
        <v>16443733.021961408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16443733.021961408</v>
      </c>
      <c r="J885" s="455">
        <f t="array" ref="J885">IFERROR(INDEX('Retirement Calculator'!J:J,MATCH('Isaac 401k'!N885,'Retirement Calculator'!A:A,0),0),0)</f>
        <v>6404.7404596389215</v>
      </c>
      <c r="K885" s="455">
        <f t="shared" ca="1" si="79"/>
        <v>68488.867839590705</v>
      </c>
      <c r="L885" s="455">
        <f t="shared" ca="1" si="80"/>
        <v>16505817.14934136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16505817.14934136</v>
      </c>
      <c r="J886" s="455">
        <f t="array" ref="J886">IFERROR(INDEX('Retirement Calculator'!J:J,MATCH('Isaac 401k'!N886,'Retirement Calculator'!A:A,0),0),0)</f>
        <v>6404.7404596389215</v>
      </c>
      <c r="K886" s="455">
        <f t="shared" ca="1" si="79"/>
        <v>68747.551703673846</v>
      </c>
      <c r="L886" s="455">
        <f t="shared" ca="1" si="80"/>
        <v>16568159.960585395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16568159.960585395</v>
      </c>
      <c r="J887" s="455">
        <f t="array" ref="J887">IFERROR(INDEX('Retirement Calculator'!J:J,MATCH('Isaac 401k'!N887,'Retirement Calculator'!A:A,0),0),0)</f>
        <v>6404.7404596389215</v>
      </c>
      <c r="K887" s="455">
        <f t="shared" ca="1" si="79"/>
        <v>69007.313417190642</v>
      </c>
      <c r="L887" s="455">
        <f t="shared" ca="1" si="80"/>
        <v>16630762.533542946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16630762.533542946</v>
      </c>
      <c r="J888" s="455">
        <f t="array" ref="J888">IFERROR(INDEX('Retirement Calculator'!J:J,MATCH('Isaac 401k'!N888,'Retirement Calculator'!A:A,0),0),0)</f>
        <v>6404.7404596389215</v>
      </c>
      <c r="K888" s="455">
        <f t="shared" ca="1" si="79"/>
        <v>69268.157471180428</v>
      </c>
      <c r="L888" s="455">
        <f t="shared" ca="1" si="80"/>
        <v>16693625.950554486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16693625.950554486</v>
      </c>
      <c r="J889" s="455">
        <f t="array" ref="J889">IFERROR(INDEX('Retirement Calculator'!J:J,MATCH('Isaac 401k'!N889,'Retirement Calculator'!A:A,0),0),0)</f>
        <v>6404.7404596389215</v>
      </c>
      <c r="K889" s="455">
        <f t="shared" ca="1" si="79"/>
        <v>69530.088375395193</v>
      </c>
      <c r="L889" s="455">
        <f t="shared" ca="1" si="80"/>
        <v>16756751.298470242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16756751.298470242</v>
      </c>
      <c r="J890" s="455">
        <f t="array" ref="J890">IFERROR(INDEX('Retirement Calculator'!J:J,MATCH('Isaac 401k'!N890,'Retirement Calculator'!A:A,0),0),0)</f>
        <v>6404.7404596389215</v>
      </c>
      <c r="K890" s="455">
        <f t="shared" ca="1" si="79"/>
        <v>69793.110658377511</v>
      </c>
      <c r="L890" s="455">
        <f t="shared" ca="1" si="80"/>
        <v>16820139.668668982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16820139.668668982</v>
      </c>
      <c r="J891" s="455">
        <f t="array" ref="J891">IFERROR(INDEX('Retirement Calculator'!J:J,MATCH('Isaac 401k'!N891,'Retirement Calculator'!A:A,0),0),0)</f>
        <v>6404.7404596389215</v>
      </c>
      <c r="K891" s="455">
        <f t="shared" ca="1" si="79"/>
        <v>70057.228867538928</v>
      </c>
      <c r="L891" s="455">
        <f t="shared" ca="1" si="80"/>
        <v>16883792.15707688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16883792.15707688</v>
      </c>
      <c r="J892" s="455">
        <f t="array" ref="J892">IFERROR(INDEX('Retirement Calculator'!J:J,MATCH('Isaac 401k'!N892,'Retirement Calculator'!A:A,0),0),0)</f>
        <v>6404.7404596389215</v>
      </c>
      <c r="K892" s="455">
        <f t="shared" ca="1" si="79"/>
        <v>70322.447569238502</v>
      </c>
      <c r="L892" s="455">
        <f t="shared" ca="1" si="80"/>
        <v>16947709.864186481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16947709.864186481</v>
      </c>
      <c r="J893" s="455">
        <f t="array" ref="J893">IFERROR(INDEX('Retirement Calculator'!J:J,MATCH('Isaac 401k'!N893,'Retirement Calculator'!A:A,0),0),0)</f>
        <v>6404.7404596389215</v>
      </c>
      <c r="K893" s="455">
        <f t="shared" ca="1" si="79"/>
        <v>70588.771348861832</v>
      </c>
      <c r="L893" s="455">
        <f t="shared" ca="1" si="80"/>
        <v>17011893.895075701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17011893.895075701</v>
      </c>
      <c r="J894" s="455">
        <f t="array" ref="J894">IFERROR(INDEX('Retirement Calculator'!J:J,MATCH('Isaac 401k'!N894,'Retirement Calculator'!A:A,0),0),0)</f>
        <v>6404.7404596389215</v>
      </c>
      <c r="K894" s="455">
        <f t="shared" ca="1" si="79"/>
        <v>70856.20481090025</v>
      </c>
      <c r="L894" s="455">
        <f t="shared" ca="1" si="80"/>
        <v>17076345.35942696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17076345.35942696</v>
      </c>
      <c r="J895" s="455">
        <f t="array" ref="J895">IFERROR(INDEX('Retirement Calculator'!J:J,MATCH('Isaac 401k'!N895,'Retirement Calculator'!A:A,0),0),0)</f>
        <v>6404.7404596389215</v>
      </c>
      <c r="K895" s="455">
        <f t="shared" ca="1" si="79"/>
        <v>71124.752579030508</v>
      </c>
      <c r="L895" s="455">
        <f t="shared" ca="1" si="80"/>
        <v>17141065.37154635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17141065.37154635</v>
      </c>
      <c r="J896" s="455">
        <f t="array" ref="J896">IFERROR(INDEX('Retirement Calculator'!J:J,MATCH('Isaac 401k'!N896,'Retirement Calculator'!A:A,0),0),0)</f>
        <v>6404.7404596389215</v>
      </c>
      <c r="K896" s="455">
        <f t="shared" ca="1" si="79"/>
        <v>71394.419296194625</v>
      </c>
      <c r="L896" s="455">
        <f t="shared" ca="1" si="80"/>
        <v>17206055.050382905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17206055.050382905</v>
      </c>
      <c r="J897" s="455">
        <f t="array" ref="J897">IFERROR(INDEX('Retirement Calculator'!J:J,MATCH('Isaac 401k'!N897,'Retirement Calculator'!A:A,0),0),0)</f>
        <v>6404.7404596389215</v>
      </c>
      <c r="K897" s="455">
        <f t="shared" ca="1" si="79"/>
        <v>71665.209624680268</v>
      </c>
      <c r="L897" s="455">
        <f t="shared" ca="1" si="80"/>
        <v>17271315.519547947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17271315.519547947</v>
      </c>
      <c r="J898" s="455">
        <f t="array" ref="J898">IFERROR(INDEX('Retirement Calculator'!J:J,MATCH('Isaac 401k'!N898,'Retirement Calculator'!A:A,0),0),0)</f>
        <v>6404.7404596389215</v>
      </c>
      <c r="K898" s="455">
        <f t="shared" ca="1" si="79"/>
        <v>71937.128246201275</v>
      </c>
      <c r="L898" s="455">
        <f t="shared" ca="1" si="80"/>
        <v>17336847.90733451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17336847.90733451</v>
      </c>
      <c r="J899" s="455">
        <f t="array" ref="J899">IFERROR(INDEX('Retirement Calculator'!J:J,MATCH('Isaac 401k'!N899,'Retirement Calculator'!A:A,0),0),0)</f>
        <v>6404.7404596389215</v>
      </c>
      <c r="K899" s="455">
        <f t="shared" ca="1" si="79"/>
        <v>72210.179861978628</v>
      </c>
      <c r="L899" s="455">
        <f t="shared" ca="1" si="80"/>
        <v>17402653.346736848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17402653.346736848</v>
      </c>
      <c r="J900" s="455">
        <f t="array" ref="J900">IFERROR(INDEX('Retirement Calculator'!J:J,MATCH('Isaac 401k'!N900,'Retirement Calculator'!A:A,0),0),0)</f>
        <v>6404.7404596389215</v>
      </c>
      <c r="K900" s="455">
        <f t="shared" ca="1" si="79"/>
        <v>72484.369192821701</v>
      </c>
      <c r="L900" s="455">
        <f t="shared" ca="1" si="80"/>
        <v>17468732.975470029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17468732.975470029</v>
      </c>
      <c r="J901" s="455">
        <f t="array" ref="J901">IFERROR(INDEX('Retirement Calculator'!J:J,MATCH('Isaac 401k'!N901,'Retirement Calculator'!A:A,0),0),0)</f>
        <v>6404.7404596389215</v>
      </c>
      <c r="K901" s="455">
        <f t="shared" ca="1" si="79"/>
        <v>72759.700979209956</v>
      </c>
      <c r="L901" s="455">
        <f t="shared" ca="1" si="80"/>
        <v>17535087.9359896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17535087.9359896</v>
      </c>
      <c r="J902" s="455">
        <f t="array" ref="J902">IFERROR(INDEX('Retirement Calculator'!J:J,MATCH('Isaac 401k'!N902,'Retirement Calculator'!A:A,0),0),0)</f>
        <v>6404.7404596389215</v>
      </c>
      <c r="K902" s="455">
        <f t="shared" ca="1" si="79"/>
        <v>73036.179981374837</v>
      </c>
      <c r="L902" s="455">
        <f t="shared" ca="1" si="80"/>
        <v>17601719.375511333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17601719.375511333</v>
      </c>
      <c r="J903" s="455">
        <f t="array" ref="J903">IFERROR(INDEX('Retirement Calculator'!J:J,MATCH('Isaac 401k'!N903,'Retirement Calculator'!A:A,0),0),0)</f>
        <v>6404.7404596389215</v>
      </c>
      <c r="K903" s="455">
        <f t="shared" ca="1" si="79"/>
        <v>73313.810979382062</v>
      </c>
      <c r="L903" s="455">
        <f t="shared" ca="1" si="80"/>
        <v>17668628.446031075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17668628.446031075</v>
      </c>
      <c r="J904" s="455">
        <f t="array" ref="J904">IFERROR(INDEX('Retirement Calculator'!J:J,MATCH('Isaac 401k'!N904,'Retirement Calculator'!A:A,0),0),0)</f>
        <v>6404.7404596389215</v>
      </c>
      <c r="K904" s="455">
        <f t="shared" ca="1" si="79"/>
        <v>73592.598773214311</v>
      </c>
      <c r="L904" s="455">
        <f t="shared" ca="1" si="80"/>
        <v>17735816.30434465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17735816.30434465</v>
      </c>
      <c r="J905" s="455">
        <f t="array" ref="J905">IFERROR(INDEX('Retirement Calculator'!J:J,MATCH('Isaac 401k'!N905,'Retirement Calculator'!A:A,0),0),0)</f>
        <v>6404.7404596389215</v>
      </c>
      <c r="K905" s="455">
        <f t="shared" ca="1" si="79"/>
        <v>73872.548182854211</v>
      </c>
      <c r="L905" s="455">
        <f t="shared" ca="1" si="80"/>
        <v>17803284.112067863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17803284.112067863</v>
      </c>
      <c r="J906" s="455">
        <f t="array" ref="J906">IFERROR(INDEX('Retirement Calculator'!J:J,MATCH('Isaac 401k'!N906,'Retirement Calculator'!A:A,0),0),0)</f>
        <v>6404.7404596389215</v>
      </c>
      <c r="K906" s="455">
        <f t="shared" ca="1" si="79"/>
        <v>74153.664048367602</v>
      </c>
      <c r="L906" s="455">
        <f t="shared" ca="1" si="80"/>
        <v>17871033.03565659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17871033.03565659</v>
      </c>
      <c r="J907" s="455">
        <f t="array" ref="J907">IFERROR(INDEX('Retirement Calculator'!J:J,MATCH('Isaac 401k'!N907,'Retirement Calculator'!A:A,0),0),0)</f>
        <v>6404.7404596389215</v>
      </c>
      <c r="K907" s="455">
        <f t="shared" ca="1" si="79"/>
        <v>74435.951229987288</v>
      </c>
      <c r="L907" s="455">
        <f t="shared" ca="1" si="80"/>
        <v>17939064.246426936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17939064.246426936</v>
      </c>
      <c r="J908" s="455">
        <f t="array" ref="J908">IFERROR(INDEX('Retirement Calculator'!J:J,MATCH('Isaac 401k'!N908,'Retirement Calculator'!A:A,0),0),0)</f>
        <v>6404.7404596389215</v>
      </c>
      <c r="K908" s="455">
        <f t="shared" ca="1" si="79"/>
        <v>74719.414608197068</v>
      </c>
      <c r="L908" s="455">
        <f t="shared" ca="1" si="80"/>
        <v>18007378.920575492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18007378.920575492</v>
      </c>
      <c r="J909" s="455">
        <f t="array" ref="J909">IFERROR(INDEX('Retirement Calculator'!J:J,MATCH('Isaac 401k'!N909,'Retirement Calculator'!A:A,0),0),0)</f>
        <v>6404.7404596389215</v>
      </c>
      <c r="K909" s="455">
        <f t="shared" ca="1" si="79"/>
        <v>75004.059083816057</v>
      </c>
      <c r="L909" s="455">
        <f t="shared" ca="1" si="80"/>
        <v>18075978.239199668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18075978.239199668</v>
      </c>
      <c r="J910" s="455">
        <f t="array" ref="J910">IFERROR(INDEX('Retirement Calculator'!J:J,MATCH('Isaac 401k'!N910,'Retirement Calculator'!A:A,0),0),0)</f>
        <v>6404.7404596389215</v>
      </c>
      <c r="K910" s="455">
        <f t="shared" ca="1" si="79"/>
        <v>75289.889578083457</v>
      </c>
      <c r="L910" s="455">
        <f t="shared" ca="1" si="80"/>
        <v>18144863.38831811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18144863.38831811</v>
      </c>
      <c r="J911" s="455">
        <f t="array" ref="J911">IFERROR(INDEX('Retirement Calculator'!J:J,MATCH('Isaac 401k'!N911,'Retirement Calculator'!A:A,0),0),0)</f>
        <v>6404.7404596389215</v>
      </c>
      <c r="K911" s="455">
        <f t="shared" ca="1" si="79"/>
        <v>75576.911032743621</v>
      </c>
      <c r="L911" s="455">
        <f t="shared" ca="1" si="80"/>
        <v>18214035.558891214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18214035.558891214</v>
      </c>
      <c r="J912" s="455">
        <f t="array" ref="J912">IFERROR(INDEX('Retirement Calculator'!J:J,MATCH('Isaac 401k'!N912,'Retirement Calculator'!A:A,0),0),0)</f>
        <v>6404.7404596389215</v>
      </c>
      <c r="K912" s="455">
        <f t="shared" ca="1" si="79"/>
        <v>75865.128410131554</v>
      </c>
      <c r="L912" s="455">
        <f t="shared" ca="1" si="80"/>
        <v>18283495.946841706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18283495.946841706</v>
      </c>
      <c r="J913" s="455">
        <f t="array" ref="J913">IFERROR(INDEX('Retirement Calculator'!J:J,MATCH('Isaac 401k'!N913,'Retirement Calculator'!A:A,0),0),0)</f>
        <v>6404.7404596389215</v>
      </c>
      <c r="K913" s="455">
        <f t="shared" ca="1" si="79"/>
        <v>76154.546693258613</v>
      </c>
      <c r="L913" s="455">
        <f t="shared" ca="1" si="80"/>
        <v>18353245.753075324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18353245.753075324</v>
      </c>
      <c r="J914" s="455">
        <f t="array" ref="J914">IFERROR(INDEX('Retirement Calculator'!J:J,MATCH('Isaac 401k'!N914,'Retirement Calculator'!A:A,0),0),0)</f>
        <v>6404.7404596389215</v>
      </c>
      <c r="K914" s="455">
        <f t="shared" ca="1" si="79"/>
        <v>76445.170885898682</v>
      </c>
      <c r="L914" s="455">
        <f t="shared" ca="1" si="80"/>
        <v>18423286.183501583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18423286.183501583</v>
      </c>
      <c r="J915" s="455">
        <f t="array" ref="J915">IFERROR(INDEX('Retirement Calculator'!J:J,MATCH('Isaac 401k'!N915,'Retirement Calculator'!A:A,0),0),0)</f>
        <v>6404.7404596389215</v>
      </c>
      <c r="K915" s="455">
        <f t="shared" ca="1" si="79"/>
        <v>76737.006012674756</v>
      </c>
      <c r="L915" s="455">
        <f t="shared" ca="1" si="80"/>
        <v>18493618.449054617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18493618.449054617</v>
      </c>
      <c r="J916" s="455">
        <f t="array" ref="J916">IFERROR(INDEX('Retirement Calculator'!J:J,MATCH('Isaac 401k'!N916,'Retirement Calculator'!A:A,0),0),0)</f>
        <v>6404.7404596389215</v>
      </c>
      <c r="K916" s="455">
        <f t="shared" ca="1" si="79"/>
        <v>77030.057119145742</v>
      </c>
      <c r="L916" s="455">
        <f t="shared" ca="1" si="80"/>
        <v>18564243.765714124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18564243.765714124</v>
      </c>
      <c r="J917" s="455">
        <f t="array" ref="J917">IFERROR(INDEX('Retirement Calculator'!J:J,MATCH('Isaac 401k'!N917,'Retirement Calculator'!A:A,0),0),0)</f>
        <v>6404.7404596389215</v>
      </c>
      <c r="K917" s="455">
        <f t="shared" ca="1" si="79"/>
        <v>77324.329271893686</v>
      </c>
      <c r="L917" s="455">
        <f t="shared" ca="1" si="80"/>
        <v>18635163.354526378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18635163.354526378</v>
      </c>
      <c r="J918" s="455">
        <f t="array" ref="J918">IFERROR(INDEX('Retirement Calculator'!J:J,MATCH('Isaac 401k'!N918,'Retirement Calculator'!A:A,0),0),0)</f>
        <v>6404.7404596389215</v>
      </c>
      <c r="K918" s="455">
        <f t="shared" ca="1" si="79"/>
        <v>77619.827558611403</v>
      </c>
      <c r="L918" s="455">
        <f t="shared" ca="1" si="80"/>
        <v>18706378.441625349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18706378.441625349</v>
      </c>
      <c r="J919" s="455">
        <f t="array" ref="J919">IFERROR(INDEX('Retirement Calculator'!J:J,MATCH('Isaac 401k'!N919,'Retirement Calculator'!A:A,0),0),0)</f>
        <v>6404.7404596389215</v>
      </c>
      <c r="K919" s="455">
        <f t="shared" ca="1" si="79"/>
        <v>77916.557088190457</v>
      </c>
      <c r="L919" s="455">
        <f t="shared" ca="1" si="80"/>
        <v>18777890.258253898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18777890.258253898</v>
      </c>
      <c r="J920" s="455">
        <f t="array" ref="J920">IFERROR(INDEX('Retirement Calculator'!J:J,MATCH('Isaac 401k'!N920,'Retirement Calculator'!A:A,0),0),0)</f>
        <v>6404.7404596389215</v>
      </c>
      <c r="K920" s="455">
        <f t="shared" ca="1" si="79"/>
        <v>78214.522990809404</v>
      </c>
      <c r="L920" s="455">
        <f t="shared" ca="1" si="80"/>
        <v>18849700.040785067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18849700.040785067</v>
      </c>
      <c r="J921" s="455">
        <f t="array" ref="J921">IFERROR(INDEX('Retirement Calculator'!J:J,MATCH('Isaac 401k'!N921,'Retirement Calculator'!A:A,0),0),0)</f>
        <v>6404.7404596389215</v>
      </c>
      <c r="K921" s="455">
        <f t="shared" ca="1" si="79"/>
        <v>78513.730418022606</v>
      </c>
      <c r="L921" s="455">
        <f t="shared" ca="1" si="80"/>
        <v>18921809.03074345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18921809.03074345</v>
      </c>
      <c r="J922" s="455">
        <f t="array" ref="J922">IFERROR(INDEX('Retirement Calculator'!J:J,MATCH('Isaac 401k'!N922,'Retirement Calculator'!A:A,0),0),0)</f>
        <v>6404.7404596389215</v>
      </c>
      <c r="K922" s="455">
        <f t="shared" ca="1" si="79"/>
        <v>78814.184542849209</v>
      </c>
      <c r="L922" s="455">
        <f t="shared" ca="1" si="80"/>
        <v>18994218.47482666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18994218.47482666</v>
      </c>
      <c r="J923" s="455">
        <f t="array" ref="J923">IFERROR(INDEX('Retirement Calculator'!J:J,MATCH('Isaac 401k'!N923,'Retirement Calculator'!A:A,0),0),0)</f>
        <v>6404.7404596389215</v>
      </c>
      <c r="K923" s="455">
        <f t="shared" ca="1" si="79"/>
        <v>79115.890559862586</v>
      </c>
      <c r="L923" s="455">
        <f t="shared" ca="1" si="80"/>
        <v>19066929.624926884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19066929.624926884</v>
      </c>
      <c r="J924" s="455">
        <f t="array" ref="J924">IFERROR(INDEX('Retirement Calculator'!J:J,MATCH('Isaac 401k'!N924,'Retirement Calculator'!A:A,0),0),0)</f>
        <v>6404.7404596389215</v>
      </c>
      <c r="K924" s="455">
        <f t="shared" ca="1" si="79"/>
        <v>79418.853685280177</v>
      </c>
      <c r="L924" s="455">
        <f t="shared" ca="1" si="80"/>
        <v>19139943.738152523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19139943.738152523</v>
      </c>
      <c r="J925" s="455">
        <f t="array" ref="J925">IFERROR(INDEX('Retirement Calculator'!J:J,MATCH('Isaac 401k'!N925,'Retirement Calculator'!A:A,0),0),0)</f>
        <v>6404.7404596389215</v>
      </c>
      <c r="K925" s="455">
        <f t="shared" ca="1" si="79"/>
        <v>79723.079157053682</v>
      </c>
      <c r="L925" s="455">
        <f t="shared" ca="1" si="80"/>
        <v>19213262.076849937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19213262.076849937</v>
      </c>
      <c r="J926" s="455">
        <f t="array" ref="J926">IFERROR(INDEX('Retirement Calculator'!J:J,MATCH('Isaac 401k'!N926,'Retirement Calculator'!A:A,0),0),0)</f>
        <v>6404.7404596389215</v>
      </c>
      <c r="K926" s="455">
        <f t="shared" ca="1" si="79"/>
        <v>80028.572234959574</v>
      </c>
      <c r="L926" s="455">
        <f t="shared" ca="1" si="80"/>
        <v>19286885.908625256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19286885.908625256</v>
      </c>
      <c r="J927" s="455">
        <f t="array" ref="J927">IFERROR(INDEX('Retirement Calculator'!J:J,MATCH('Isaac 401k'!N927,'Retirement Calculator'!A:A,0),0),0)</f>
        <v>6404.7404596389215</v>
      </c>
      <c r="K927" s="455">
        <f t="shared" ca="1" si="79"/>
        <v>80335.338200690065</v>
      </c>
      <c r="L927" s="455">
        <f t="shared" ca="1" si="80"/>
        <v>19360816.506366305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19360816.506366305</v>
      </c>
      <c r="J928" s="455">
        <f t="array" ref="J928">IFERROR(INDEX('Retirement Calculator'!J:J,MATCH('Isaac 401k'!N928,'Retirement Calculator'!A:A,0),0),0)</f>
        <v>6404.7404596389215</v>
      </c>
      <c r="K928" s="455">
        <f t="shared" ca="1" si="79"/>
        <v>80643.382357944443</v>
      </c>
      <c r="L928" s="455">
        <f t="shared" ca="1" si="80"/>
        <v>19435055.148264609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19435055.148264609</v>
      </c>
      <c r="J929" s="455">
        <f t="array" ref="J929">IFERROR(INDEX('Retirement Calculator'!J:J,MATCH('Isaac 401k'!N929,'Retirement Calculator'!A:A,0),0),0)</f>
        <v>6404.7404596389215</v>
      </c>
      <c r="K929" s="455">
        <f t="shared" ca="1" si="79"/>
        <v>80952.710032520699</v>
      </c>
      <c r="L929" s="455">
        <f t="shared" ca="1" si="80"/>
        <v>19509603.117837489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19509603.117837489</v>
      </c>
      <c r="J930" s="455">
        <f t="array" ref="J930">IFERROR(INDEX('Retirement Calculator'!J:J,MATCH('Isaac 401k'!N930,'Retirement Calculator'!A:A,0),0),0)</f>
        <v>6404.7404596389215</v>
      </c>
      <c r="K930" s="455">
        <f t="shared" ca="1" si="79"/>
        <v>81263.326572407706</v>
      </c>
      <c r="L930" s="455">
        <f t="shared" ca="1" si="80"/>
        <v>19584461.703950256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19584461.703950256</v>
      </c>
      <c r="J931" s="455">
        <f t="array" ref="J931">IFERROR(INDEX('Retirement Calculator'!J:J,MATCH('Isaac 401k'!N931,'Retirement Calculator'!A:A,0),0),0)</f>
        <v>6404.7404596389215</v>
      </c>
      <c r="K931" s="455">
        <f t="shared" ca="1" si="79"/>
        <v>81575.23734787757</v>
      </c>
      <c r="L931" s="455">
        <f t="shared" ca="1" si="80"/>
        <v>19659632.200838495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19659632.200838495</v>
      </c>
      <c r="J932" s="455">
        <f t="array" ref="J932">IFERROR(INDEX('Retirement Calculator'!J:J,MATCH('Isaac 401k'!N932,'Retirement Calculator'!A:A,0),0),0)</f>
        <v>6404.7404596389215</v>
      </c>
      <c r="K932" s="455">
        <f t="shared" ca="1" si="79"/>
        <v>81888.447751578569</v>
      </c>
      <c r="L932" s="455">
        <f t="shared" ca="1" si="80"/>
        <v>19735115.908130433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19735115.908130433</v>
      </c>
      <c r="J933" s="455">
        <f t="array" ref="J933">IFERROR(INDEX('Retirement Calculator'!J:J,MATCH('Isaac 401k'!N933,'Retirement Calculator'!A:A,0),0),0)</f>
        <v>6404.7404596389215</v>
      </c>
      <c r="K933" s="455">
        <f t="shared" ca="1" si="79"/>
        <v>82202.963198628306</v>
      </c>
      <c r="L933" s="455">
        <f t="shared" ca="1" si="80"/>
        <v>19810914.130869422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19810914.130869422</v>
      </c>
      <c r="J934" s="455">
        <f t="array" ref="J934">IFERROR(INDEX('Retirement Calculator'!J:J,MATCH('Isaac 401k'!N934,'Retirement Calculator'!A:A,0),0),0)</f>
        <v>6404.7404596389215</v>
      </c>
      <c r="K934" s="455">
        <f t="shared" ca="1" si="79"/>
        <v>82518.78912670743</v>
      </c>
      <c r="L934" s="455">
        <f t="shared" ca="1" si="80"/>
        <v>19887028.179536492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19887028.179536492</v>
      </c>
      <c r="J935" s="455">
        <f t="array" ref="J935">IFERROR(INDEX('Retirement Calculator'!J:J,MATCH('Isaac 401k'!N935,'Retirement Calculator'!A:A,0),0),0)</f>
        <v>6404.7404596389215</v>
      </c>
      <c r="K935" s="455">
        <f t="shared" ca="1" si="79"/>
        <v>82835.930996153547</v>
      </c>
      <c r="L935" s="455">
        <f t="shared" ca="1" si="80"/>
        <v>19963459.370073006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19963459.370073006</v>
      </c>
      <c r="J936" s="455">
        <f t="array" ref="J936">IFERROR(INDEX('Retirement Calculator'!J:J,MATCH('Isaac 401k'!N936,'Retirement Calculator'!A:A,0),0),0)</f>
        <v>6404.7404596389215</v>
      </c>
      <c r="K936" s="455">
        <f t="shared" ca="1" si="79"/>
        <v>83154.394290055687</v>
      </c>
      <c r="L936" s="455">
        <f t="shared" ca="1" si="80"/>
        <v>20040209.023903422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20040209.023903422</v>
      </c>
      <c r="J937" s="455">
        <f t="array" ref="J937">IFERROR(INDEX('Retirement Calculator'!J:J,MATCH('Isaac 401k'!N937,'Retirement Calculator'!A:A,0),0),0)</f>
        <v>6404.7404596389215</v>
      </c>
      <c r="K937" s="455">
        <f t="shared" ca="1" si="79"/>
        <v>83474.184514349094</v>
      </c>
      <c r="L937" s="455">
        <f t="shared" ca="1" si="80"/>
        <v>20117278.46795813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20117278.46795813</v>
      </c>
      <c r="J938" s="455">
        <f t="array" ref="J938">IFERROR(INDEX('Retirement Calculator'!J:J,MATCH('Isaac 401k'!N938,'Retirement Calculator'!A:A,0),0),0)</f>
        <v>6404.7404596389215</v>
      </c>
      <c r="K938" s="455">
        <f t="shared" ca="1" si="79"/>
        <v>83795.30719791037</v>
      </c>
      <c r="L938" s="455">
        <f t="shared" ca="1" si="80"/>
        <v>20194669.0346964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20194669.0346964</v>
      </c>
      <c r="J939" s="455">
        <f t="array" ref="J939">IFERROR(INDEX('Retirement Calculator'!J:J,MATCH('Isaac 401k'!N939,'Retirement Calculator'!A:A,0),0),0)</f>
        <v>6404.7404596389215</v>
      </c>
      <c r="K939" s="455">
        <f t="shared" ca="1" si="79"/>
        <v>84117.767892653166</v>
      </c>
      <c r="L939" s="455">
        <f t="shared" ca="1" si="80"/>
        <v>20272382.062129416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20272382.062129416</v>
      </c>
      <c r="J940" s="455">
        <f t="array" ref="J940">IFERROR(INDEX('Retirement Calculator'!J:J,MATCH('Isaac 401k'!N940,'Retirement Calculator'!A:A,0),0),0)</f>
        <v>6404.7404596389215</v>
      </c>
      <c r="K940" s="455">
        <f t="shared" ca="1" si="79"/>
        <v>84441.572173624067</v>
      </c>
      <c r="L940" s="455">
        <f t="shared" ca="1" si="80"/>
        <v>20350418.893843401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20350418.893843401</v>
      </c>
      <c r="J941" s="455">
        <f t="array" ref="J941">IFERROR(INDEX('Retirement Calculator'!J:J,MATCH('Isaac 401k'!N941,'Retirement Calculator'!A:A,0),0),0)</f>
        <v>6404.7404596389215</v>
      </c>
      <c r="K941" s="455">
        <f t="shared" ca="1" si="79"/>
        <v>84766.725639099008</v>
      </c>
      <c r="L941" s="455">
        <f t="shared" ca="1" si="80"/>
        <v>20428780.879022859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20428780.879022859</v>
      </c>
      <c r="J942" s="455">
        <f t="array" ref="J942">IFERROR(INDEX('Retirement Calculator'!J:J,MATCH('Isaac 401k'!N942,'Retirement Calculator'!A:A,0),0),0)</f>
        <v>6404.7404596389215</v>
      </c>
      <c r="K942" s="455">
        <f t="shared" ca="1" si="79"/>
        <v>85093.233910680079</v>
      </c>
      <c r="L942" s="455">
        <f t="shared" ca="1" si="80"/>
        <v>20507469.372473899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20507469.372473899</v>
      </c>
      <c r="J943" s="455">
        <f t="array" ref="J943">IFERROR(INDEX('Retirement Calculator'!J:J,MATCH('Isaac 401k'!N943,'Retirement Calculator'!A:A,0),0),0)</f>
        <v>6404.7404596389215</v>
      </c>
      <c r="K943" s="455">
        <f t="shared" ca="1" si="79"/>
        <v>85421.102633392744</v>
      </c>
      <c r="L943" s="455">
        <f t="shared" ca="1" si="80"/>
        <v>20586485.734647654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20586485.734647654</v>
      </c>
      <c r="J944" s="455">
        <f t="array" ref="J944">IFERROR(INDEX('Retirement Calculator'!J:J,MATCH('Isaac 401k'!N944,'Retirement Calculator'!A:A,0),0),0)</f>
        <v>6404.7404596389215</v>
      </c>
      <c r="K944" s="455">
        <f t="shared" ca="1" si="79"/>
        <v>85750.337475783395</v>
      </c>
      <c r="L944" s="455">
        <f t="shared" ca="1" si="80"/>
        <v>20665831.331663799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20665831.331663799</v>
      </c>
      <c r="J945" s="455">
        <f t="array" ref="J945">IFERROR(INDEX('Retirement Calculator'!J:J,MATCH('Isaac 401k'!N945,'Retirement Calculator'!A:A,0),0),0)</f>
        <v>6404.7404596389215</v>
      </c>
      <c r="K945" s="455">
        <f t="shared" ca="1" si="79"/>
        <v>86080.944130017335</v>
      </c>
      <c r="L945" s="455">
        <f t="shared" ca="1" si="80"/>
        <v>20745507.535334177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20745507.535334177</v>
      </c>
      <c r="J946" s="455">
        <f t="array" ref="J946">IFERROR(INDEX('Retirement Calculator'!J:J,MATCH('Isaac 401k'!N946,'Retirement Calculator'!A:A,0),0),0)</f>
        <v>6404.7404596389215</v>
      </c>
      <c r="K946" s="455">
        <f t="shared" ca="1" si="79"/>
        <v>86412.928311977244</v>
      </c>
      <c r="L946" s="455">
        <f t="shared" ca="1" si="80"/>
        <v>20825515.723186515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20825515.723186515</v>
      </c>
      <c r="J947" s="455">
        <f t="array" ref="J947">IFERROR(INDEX('Retirement Calculator'!J:J,MATCH('Isaac 401k'!N947,'Retirement Calculator'!A:A,0),0),0)</f>
        <v>6404.7404596389215</v>
      </c>
      <c r="K947" s="455">
        <f t="shared" ca="1" si="79"/>
        <v>86746.29576136198</v>
      </c>
      <c r="L947" s="455">
        <f t="shared" ca="1" si="80"/>
        <v>20905857.278488237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20905857.278488237</v>
      </c>
      <c r="J948" s="455">
        <f t="array" ref="J948">IFERROR(INDEX('Retirement Calculator'!J:J,MATCH('Isaac 401k'!N948,'Retirement Calculator'!A:A,0),0),0)</f>
        <v>6404.7404596389215</v>
      </c>
      <c r="K948" s="455">
        <f t="shared" ca="1" si="79"/>
        <v>87081.05224178583</v>
      </c>
      <c r="L948" s="455">
        <f t="shared" ca="1" si="80"/>
        <v>20986533.590270385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20986533.590270385</v>
      </c>
      <c r="J949" s="455">
        <f t="array" ref="J949">IFERROR(INDEX('Retirement Calculator'!J:J,MATCH('Isaac 401k'!N949,'Retirement Calculator'!A:A,0),0),0)</f>
        <v>6404.7404596389215</v>
      </c>
      <c r="K949" s="455">
        <f t="shared" ca="1" si="79"/>
        <v>87417.203540878108</v>
      </c>
      <c r="L949" s="455">
        <f t="shared" ca="1" si="80"/>
        <v>21067546.053351622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21067546.053351622</v>
      </c>
      <c r="J950" s="455">
        <f t="array" ref="J950">IFERROR(INDEX('Retirement Calculator'!J:J,MATCH('Isaac 401k'!N950,'Retirement Calculator'!A:A,0),0),0)</f>
        <v>6404.7404596389215</v>
      </c>
      <c r="K950" s="455">
        <f t="shared" ca="1" si="79"/>
        <v>87754.755470383257</v>
      </c>
      <c r="L950" s="455">
        <f t="shared" ca="1" si="80"/>
        <v>21148896.068362366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21148896.068362366</v>
      </c>
      <c r="J951" s="455">
        <f t="array" ref="J951">IFERROR(INDEX('Retirement Calculator'!J:J,MATCH('Isaac 401k'!N951,'Retirement Calculator'!A:A,0),0),0)</f>
        <v>6404.7404596389215</v>
      </c>
      <c r="K951" s="455">
        <f t="shared" ca="1" si="79"/>
        <v>88093.713866261358</v>
      </c>
      <c r="L951" s="455">
        <f t="shared" ca="1" si="80"/>
        <v>21230585.041768987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21230585.041768987</v>
      </c>
      <c r="J952" s="455">
        <f t="array" ref="J952">IFERROR(INDEX('Retirement Calculator'!J:J,MATCH('Isaac 401k'!N952,'Retirement Calculator'!A:A,0),0),0)</f>
        <v>6404.7404596389215</v>
      </c>
      <c r="K952" s="455">
        <f t="shared" ca="1" si="79"/>
        <v>88434.084588788945</v>
      </c>
      <c r="L952" s="455">
        <f t="shared" ca="1" si="80"/>
        <v>21312614.385898136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21312614.385898136</v>
      </c>
      <c r="J953" s="455">
        <f t="array" ref="J953">IFERROR(INDEX('Retirement Calculator'!J:J,MATCH('Isaac 401k'!N953,'Retirement Calculator'!A:A,0),0),0)</f>
        <v>6404.7404596389215</v>
      </c>
      <c r="K953" s="455">
        <f t="shared" ca="1" si="79"/>
        <v>88775.873522660404</v>
      </c>
      <c r="L953" s="455">
        <f t="shared" ca="1" si="80"/>
        <v>21394985.518961158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21394985.518961158</v>
      </c>
      <c r="J954" s="455">
        <f t="array" ref="J954">IFERROR(INDEX('Retirement Calculator'!J:J,MATCH('Isaac 401k'!N954,'Retirement Calculator'!A:A,0),0),0)</f>
        <v>6404.7404596389215</v>
      </c>
      <c r="K954" s="455">
        <f t="shared" ca="1" si="79"/>
        <v>89119.086577089663</v>
      </c>
      <c r="L954" s="455">
        <f t="shared" ca="1" si="80"/>
        <v>21477699.865078609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21477699.865078609</v>
      </c>
      <c r="J955" s="455">
        <f t="array" ref="J955">IFERROR(INDEX('Retirement Calculator'!J:J,MATCH('Isaac 401k'!N955,'Retirement Calculator'!A:A,0),0),0)</f>
        <v>6404.7404596389215</v>
      </c>
      <c r="K955" s="455">
        <f t="shared" ca="1" si="79"/>
        <v>89463.729685912374</v>
      </c>
      <c r="L955" s="455">
        <f t="shared" ca="1" si="80"/>
        <v>21560758.854304884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21560758.854304884</v>
      </c>
      <c r="J956" s="455">
        <f t="array" ref="J956">IFERROR(INDEX('Retirement Calculator'!J:J,MATCH('Isaac 401k'!N956,'Retirement Calculator'!A:A,0),0),0)</f>
        <v>6404.7404596389215</v>
      </c>
      <c r="K956" s="455">
        <f t="shared" ca="1" si="79"/>
        <v>89809.808807688518</v>
      </c>
      <c r="L956" s="455">
        <f t="shared" ca="1" si="80"/>
        <v>21644163.922652934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21644163.922652934</v>
      </c>
      <c r="J957" s="455">
        <f t="array" ref="J957">IFERROR(INDEX('Retirement Calculator'!J:J,MATCH('Isaac 401k'!N957,'Retirement Calculator'!A:A,0),0),0)</f>
        <v>6404.7404596389215</v>
      </c>
      <c r="K957" s="455">
        <f t="shared" ca="1" si="79"/>
        <v>90157.329925805388</v>
      </c>
      <c r="L957" s="455">
        <f t="shared" ca="1" si="80"/>
        <v>21727916.512119099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21727916.512119099</v>
      </c>
      <c r="J958" s="455">
        <f t="array" ref="J958">IFERROR(INDEX('Retirement Calculator'!J:J,MATCH('Isaac 401k'!N958,'Retirement Calculator'!A:A,0),0),0)</f>
        <v>6404.7404596389215</v>
      </c>
      <c r="K958" s="455">
        <f t="shared" ca="1" si="79"/>
        <v>90506.299048581088</v>
      </c>
      <c r="L958" s="455">
        <f t="shared" ca="1" si="80"/>
        <v>21812018.07070804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21812018.07070804</v>
      </c>
      <c r="J959" s="455">
        <f t="array" ref="J959">IFERROR(INDEX('Retirement Calculator'!J:J,MATCH('Isaac 401k'!N959,'Retirement Calculator'!A:A,0),0),0)</f>
        <v>6404.7404596389215</v>
      </c>
      <c r="K959" s="455">
        <f t="shared" ca="1" si="79"/>
        <v>90856.722209368338</v>
      </c>
      <c r="L959" s="455">
        <f t="shared" ca="1" si="80"/>
        <v>21896470.052457768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21896470.052457768</v>
      </c>
      <c r="J960" s="455">
        <f t="array" ref="J960">IFERROR(INDEX('Retirement Calculator'!J:J,MATCH('Isaac 401k'!N960,'Retirement Calculator'!A:A,0),0),0)</f>
        <v>6404.7404596389215</v>
      </c>
      <c r="K960" s="455">
        <f t="shared" ca="1" si="79"/>
        <v>91208.605466658875</v>
      </c>
      <c r="L960" s="455">
        <f t="shared" ca="1" si="80"/>
        <v>21981273.917464789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21981273.917464789</v>
      </c>
      <c r="J961" s="455">
        <f t="array" ref="J961">IFERROR(INDEX('Retirement Calculator'!J:J,MATCH('Isaac 401k'!N961,'Retirement Calculator'!A:A,0),0),0)</f>
        <v>6404.7404596389215</v>
      </c>
      <c r="K961" s="455">
        <f t="shared" ca="1" si="79"/>
        <v>91561.954904188126</v>
      </c>
      <c r="L961" s="455">
        <f t="shared" ca="1" si="80"/>
        <v>22066431.131909337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22066431.131909337</v>
      </c>
      <c r="J962" s="455">
        <f t="array" ref="J962">IFERROR(INDEX('Retirement Calculator'!J:J,MATCH('Isaac 401k'!N962,'Retirement Calculator'!A:A,0),0),0)</f>
        <v>6404.7404596389215</v>
      </c>
      <c r="K962" s="455">
        <f t="shared" ca="1" si="79"/>
        <v>91916.776631040411</v>
      </c>
      <c r="L962" s="455">
        <f t="shared" ca="1" si="80"/>
        <v>22151943.168080736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22151943.168080736</v>
      </c>
      <c r="J963" s="455">
        <f t="array" ref="J963">IFERROR(INDEX('Retirement Calculator'!J:J,MATCH('Isaac 401k'!N963,'Retirement Calculator'!A:A,0),0),0)</f>
        <v>6404.7404596389215</v>
      </c>
      <c r="K963" s="455">
        <f t="shared" ca="1" si="79"/>
        <v>92273.076781754571</v>
      </c>
      <c r="L963" s="455">
        <f t="shared" ca="1" si="80"/>
        <v>22237811.50440285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22237811.50440285</v>
      </c>
      <c r="J964" s="455">
        <f t="array" ref="J964">IFERROR(INDEX('Retirement Calculator'!J:J,MATCH('Isaac 401k'!N964,'Retirement Calculator'!A:A,0),0),0)</f>
        <v>6404.7404596389215</v>
      </c>
      <c r="K964" s="455">
        <f t="shared" ca="1" si="79"/>
        <v>92630.861516430043</v>
      </c>
      <c r="L964" s="455">
        <f t="shared" ca="1" si="80"/>
        <v>22324037.625459641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22324037.625459641</v>
      </c>
      <c r="J965" s="455">
        <f t="array" ref="J965">IFERROR(INDEX('Retirement Calculator'!J:J,MATCH('Isaac 401k'!N965,'Retirement Calculator'!A:A,0),0),0)</f>
        <v>6404.7404596389215</v>
      </c>
      <c r="K965" s="455">
        <f t="shared" ca="1" si="79"/>
        <v>92990.137020833339</v>
      </c>
      <c r="L965" s="455">
        <f t="shared" ca="1" si="80"/>
        <v>22410623.022020835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22410623.022020835</v>
      </c>
      <c r="J966" s="455">
        <f t="array" ref="J966">IFERROR(INDEX('Retirement Calculator'!J:J,MATCH('Isaac 401k'!N966,'Retirement Calculator'!A:A,0),0),0)</f>
        <v>6404.7404596389215</v>
      </c>
      <c r="K966" s="455">
        <f t="shared" ca="1" si="79"/>
        <v>93350.909506504977</v>
      </c>
      <c r="L966" s="455">
        <f t="shared" ca="1" si="80"/>
        <v>22497569.191067699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22497569.191067699</v>
      </c>
      <c r="J967" s="455">
        <f t="array" ref="J967">IFERROR(INDEX('Retirement Calculator'!J:J,MATCH('Isaac 401k'!N967,'Retirement Calculator'!A:A,0),0),0)</f>
        <v>6404.7404596389215</v>
      </c>
      <c r="K967" s="455">
        <f t="shared" ca="1" si="79"/>
        <v>93713.185210866912</v>
      </c>
      <c r="L967" s="455">
        <f t="shared" ca="1" si="80"/>
        <v>22584877.635818928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22584877.635818928</v>
      </c>
      <c r="J968" s="455">
        <f t="array" ref="J968">IFERROR(INDEX('Retirement Calculator'!J:J,MATCH('Isaac 401k'!N968,'Retirement Calculator'!A:A,0),0),0)</f>
        <v>6404.7404596389215</v>
      </c>
      <c r="K968" s="455">
        <f t="shared" ca="1" si="79"/>
        <v>94076.970397330369</v>
      </c>
      <c r="L968" s="455">
        <f t="shared" ca="1" si="80"/>
        <v>22672549.86575662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22672549.86575662</v>
      </c>
      <c r="J969" s="455">
        <f t="array" ref="J969">IFERROR(INDEX('Retirement Calculator'!J:J,MATCH('Isaac 401k'!N969,'Retirement Calculator'!A:A,0),0),0)</f>
        <v>6404.7404596389215</v>
      </c>
      <c r="K969" s="455">
        <f t="shared" ca="1" si="79"/>
        <v>94442.271355404082</v>
      </c>
      <c r="L969" s="455">
        <f t="shared" ca="1" si="80"/>
        <v>22760587.396652386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22760587.396652386</v>
      </c>
      <c r="J970" s="455">
        <f t="array" ref="J970">IFERROR(INDEX('Retirement Calculator'!J:J,MATCH('Isaac 401k'!N970,'Retirement Calculator'!A:A,0),0),0)</f>
        <v>6404.7404596389215</v>
      </c>
      <c r="K970" s="455">
        <f t="shared" ca="1" si="79"/>
        <v>94809.094400803107</v>
      </c>
      <c r="L970" s="455">
        <f t="shared" ca="1" si="80"/>
        <v>22848991.750593551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22848991.750593551</v>
      </c>
      <c r="J971" s="455">
        <f t="array" ref="J971">IFERROR(INDEX('Retirement Calculator'!J:J,MATCH('Isaac 401k'!N971,'Retirement Calculator'!A:A,0),0),0)</f>
        <v>6404.7404596389215</v>
      </c>
      <c r="K971" s="455">
        <f t="shared" ca="1" si="79"/>
        <v>95177.445875557954</v>
      </c>
      <c r="L971" s="455">
        <f t="shared" ca="1" si="80"/>
        <v>22937764.45600947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22937764.45600947</v>
      </c>
      <c r="J972" s="455">
        <f t="array" ref="J972">IFERROR(INDEX('Retirement Calculator'!J:J,MATCH('Isaac 401k'!N972,'Retirement Calculator'!A:A,0),0),0)</f>
        <v>6404.7404596389215</v>
      </c>
      <c r="K972" s="455">
        <f t="shared" ca="1" si="79"/>
        <v>95547.332148124289</v>
      </c>
      <c r="L972" s="455">
        <f t="shared" ca="1" si="80"/>
        <v>23026907.047697954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23026907.047697954</v>
      </c>
      <c r="J973" s="455">
        <f t="array" ref="J973">IFERROR(INDEX('Retirement Calculator'!J:J,MATCH('Isaac 401k'!N973,'Retirement Calculator'!A:A,0),0),0)</f>
        <v>6404.7404596389215</v>
      </c>
      <c r="K973" s="455">
        <f t="shared" ca="1" si="79"/>
        <v>95918.759613492977</v>
      </c>
      <c r="L973" s="455">
        <f t="shared" ca="1" si="80"/>
        <v>23116421.066851806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23116421.066851806</v>
      </c>
      <c r="J974" s="455">
        <f t="array" ref="J974">IFERROR(INDEX('Retirement Calculator'!J:J,MATCH('Isaac 401k'!N974,'Retirement Calculator'!A:A,0),0),0)</f>
        <v>6404.7404596389215</v>
      </c>
      <c r="K974" s="455">
        <f t="shared" ca="1" si="79"/>
        <v>96291.734693300692</v>
      </c>
      <c r="L974" s="455">
        <f t="shared" ca="1" si="80"/>
        <v>23206308.061085466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23206308.061085466</v>
      </c>
      <c r="J975" s="455">
        <f t="array" ref="J975">IFERROR(INDEX('Retirement Calculator'!J:J,MATCH('Isaac 401k'!N975,'Retirement Calculator'!A:A,0),0),0)</f>
        <v>6404.7404596389215</v>
      </c>
      <c r="K975" s="455">
        <f t="shared" ca="1" si="79"/>
        <v>96666.263835940947</v>
      </c>
      <c r="L975" s="455">
        <f t="shared" ca="1" si="80"/>
        <v>23296569.584461767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23296569.584461767</v>
      </c>
      <c r="J976" s="455">
        <f t="array" ref="J976">IFERROR(INDEX('Retirement Calculator'!J:J,MATCH('Isaac 401k'!N976,'Retirement Calculator'!A:A,0),0),0)</f>
        <v>6404.7404596389215</v>
      </c>
      <c r="K976" s="455">
        <f t="shared" ca="1" si="79"/>
        <v>97042.353516675532</v>
      </c>
      <c r="L976" s="455">
        <f t="shared" ca="1" si="80"/>
        <v>23387207.197518803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23387207.197518803</v>
      </c>
      <c r="J977" s="455">
        <f t="array" ref="J977">IFERROR(INDEX('Retirement Calculator'!J:J,MATCH('Isaac 401k'!N977,'Retirement Calculator'!A:A,0),0),0)</f>
        <v>6404.7404596389215</v>
      </c>
      <c r="K977" s="455">
        <f t="shared" ca="1" si="79"/>
        <v>97420.010237746508</v>
      </c>
      <c r="L977" s="455">
        <f t="shared" ca="1" si="80"/>
        <v>23478222.46729691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23478222.46729691</v>
      </c>
      <c r="J978" s="455">
        <f t="array" ref="J978">IFERROR(INDEX('Retirement Calculator'!J:J,MATCH('Isaac 401k'!N978,'Retirement Calculator'!A:A,0),0),0)</f>
        <v>6404.7404596389215</v>
      </c>
      <c r="K978" s="455">
        <f t="shared" ca="1" si="79"/>
        <v>97799.240528488619</v>
      </c>
      <c r="L978" s="455">
        <f t="shared" ca="1" si="80"/>
        <v>23569616.96736576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23569616.96736576</v>
      </c>
      <c r="J979" s="455">
        <f t="array" ref="J979">IFERROR(INDEX('Retirement Calculator'!J:J,MATCH('Isaac 401k'!N979,'Retirement Calculator'!A:A,0),0),0)</f>
        <v>6404.7404596389215</v>
      </c>
      <c r="K979" s="455">
        <f t="shared" ca="1" si="79"/>
        <v>98180.05094544217</v>
      </c>
      <c r="L979" s="455">
        <f t="shared" ca="1" si="80"/>
        <v>23661392.277851563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23661392.277851563</v>
      </c>
      <c r="J980" s="455">
        <f t="array" ref="J980">IFERROR(INDEX('Retirement Calculator'!J:J,MATCH('Isaac 401k'!N980,'Retirement Calculator'!A:A,0),0),0)</f>
        <v>6404.7404596389215</v>
      </c>
      <c r="K980" s="455">
        <f t="shared" ca="1" si="79"/>
        <v>98562.448072466344</v>
      </c>
      <c r="L980" s="455">
        <f t="shared" ca="1" si="80"/>
        <v>23753549.98546439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23753549.98546439</v>
      </c>
      <c r="J981" s="455">
        <f t="array" ref="J981">IFERROR(INDEX('Retirement Calculator'!J:J,MATCH('Isaac 401k'!N981,'Retirement Calculator'!A:A,0),0),0)</f>
        <v>6404.7404596389215</v>
      </c>
      <c r="K981" s="455">
        <f t="shared" ca="1" si="79"/>
        <v>98946.438520853131</v>
      </c>
      <c r="L981" s="455">
        <f t="shared" ca="1" si="80"/>
        <v>23846091.683525603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23846091.683525603</v>
      </c>
      <c r="J982" s="455">
        <f t="array" ref="J982">IFERROR(INDEX('Retirement Calculator'!J:J,MATCH('Isaac 401k'!N982,'Retirement Calculator'!A:A,0),0),0)</f>
        <v>6404.7404596389215</v>
      </c>
      <c r="K982" s="455">
        <f t="shared" ca="1" si="79"/>
        <v>99332.028929441512</v>
      </c>
      <c r="L982" s="455">
        <f t="shared" ca="1" si="80"/>
        <v>23939018.971995406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23939018.971995406</v>
      </c>
      <c r="J983" s="455">
        <f t="array" ref="J983">IFERROR(INDEX('Retirement Calculator'!J:J,MATCH('Isaac 401k'!N983,'Retirement Calculator'!A:A,0),0),0)</f>
        <v>6404.7404596389215</v>
      </c>
      <c r="K983" s="455">
        <f t="shared" ca="1" si="79"/>
        <v>99719.225964732352</v>
      </c>
      <c r="L983" s="455">
        <f t="shared" ca="1" si="80"/>
        <v>24032333.457500499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24032333.457500499</v>
      </c>
      <c r="J984" s="455">
        <f t="array" ref="J984">IFERROR(INDEX('Retirement Calculator'!J:J,MATCH('Isaac 401k'!N984,'Retirement Calculator'!A:A,0),0),0)</f>
        <v>6404.7404596389215</v>
      </c>
      <c r="K984" s="455">
        <f t="shared" ca="1" si="79"/>
        <v>100108.03632100357</v>
      </c>
      <c r="L984" s="455">
        <f t="shared" ca="1" si="80"/>
        <v>24126036.753361862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24126036.753361862</v>
      </c>
      <c r="J985" s="455">
        <f t="array" ref="J985">IFERROR(INDEX('Retirement Calculator'!J:J,MATCH('Isaac 401k'!N985,'Retirement Calculator'!A:A,0),0),0)</f>
        <v>6404.7404596389215</v>
      </c>
      <c r="K985" s="455">
        <f t="shared" ca="1" si="79"/>
        <v>100498.46672042593</v>
      </c>
      <c r="L985" s="455">
        <f t="shared" ca="1" si="80"/>
        <v>24220130.479622647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24220130.479622647</v>
      </c>
      <c r="J986" s="455">
        <f t="array" ref="J986">IFERROR(INDEX('Retirement Calculator'!J:J,MATCH('Isaac 401k'!N986,'Retirement Calculator'!A:A,0),0),0)</f>
        <v>6404.7404596389215</v>
      </c>
      <c r="K986" s="455">
        <f t="shared" ca="1" si="79"/>
        <v>100890.5239131792</v>
      </c>
      <c r="L986" s="455">
        <f t="shared" ca="1" si="80"/>
        <v>24314616.263076186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24314616.263076186</v>
      </c>
      <c r="J987" s="455">
        <f t="array" ref="J987">IFERROR(INDEX('Retirement Calculator'!J:J,MATCH('Isaac 401k'!N987,'Retirement Calculator'!A:A,0),0),0)</f>
        <v>6404.7404596389215</v>
      </c>
      <c r="K987" s="455">
        <f t="shared" ca="1" si="79"/>
        <v>101284.21467756895</v>
      </c>
      <c r="L987" s="455">
        <f t="shared" ca="1" si="80"/>
        <v>24409495.737294115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24409495.737294115</v>
      </c>
      <c r="J988" s="455">
        <f t="array" ref="J988">IFERROR(INDEX('Retirement Calculator'!J:J,MATCH('Isaac 401k'!N988,'Retirement Calculator'!A:A,0),0),0)</f>
        <v>6404.7404596389215</v>
      </c>
      <c r="K988" s="455">
        <f t="shared" ca="1" si="79"/>
        <v>101679.54582014364</v>
      </c>
      <c r="L988" s="455">
        <f t="shared" ca="1" si="80"/>
        <v>24504770.542654619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24504770.542654619</v>
      </c>
      <c r="J989" s="455">
        <f t="array" ref="J989">IFERROR(INDEX('Retirement Calculator'!J:J,MATCH('Isaac 401k'!N989,'Retirement Calculator'!A:A,0),0),0)</f>
        <v>6404.7404596389215</v>
      </c>
      <c r="K989" s="455">
        <f t="shared" ca="1" si="79"/>
        <v>102076.52417581242</v>
      </c>
      <c r="L989" s="455">
        <f t="shared" ca="1" si="80"/>
        <v>24600442.326370791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24600442.326370791</v>
      </c>
      <c r="J990" s="455">
        <f t="array" ref="J990">IFERROR(INDEX('Retirement Calculator'!J:J,MATCH('Isaac 401k'!N990,'Retirement Calculator'!A:A,0),0),0)</f>
        <v>6404.7404596389215</v>
      </c>
      <c r="K990" s="455">
        <f t="shared" ca="1" si="79"/>
        <v>102475.15660796313</v>
      </c>
      <c r="L990" s="455">
        <f t="shared" ca="1" si="80"/>
        <v>24696512.742519114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24696512.742519114</v>
      </c>
      <c r="J991" s="455">
        <f t="array" ref="J991">IFERROR(INDEX('Retirement Calculator'!J:J,MATCH('Isaac 401k'!N991,'Retirement Calculator'!A:A,0),0),0)</f>
        <v>6404.7404596389215</v>
      </c>
      <c r="K991" s="455">
        <f t="shared" ca="1" si="79"/>
        <v>102875.45000858115</v>
      </c>
      <c r="L991" s="455">
        <f t="shared" ca="1" si="80"/>
        <v>24792983.452068057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24792983.452068057</v>
      </c>
      <c r="J992" s="455">
        <f t="array" ref="J992">IFERROR(INDEX('Retirement Calculator'!J:J,MATCH('Isaac 401k'!N992,'Retirement Calculator'!A:A,0),0),0)</f>
        <v>6404.7404596389215</v>
      </c>
      <c r="K992" s="455">
        <f t="shared" ca="1" si="79"/>
        <v>103277.4112983684</v>
      </c>
      <c r="L992" s="455">
        <f t="shared" ca="1" si="80"/>
        <v>24889856.122906785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24889856.122906785</v>
      </c>
      <c r="J993" s="455">
        <f t="array" ref="J993">IFERROR(INDEX('Retirement Calculator'!J:J,MATCH('Isaac 401k'!N993,'Retirement Calculator'!A:A,0),0),0)</f>
        <v>6404.7404596389215</v>
      </c>
      <c r="K993" s="455">
        <f t="shared" ca="1" si="79"/>
        <v>103681.04742686311</v>
      </c>
      <c r="L993" s="455">
        <f t="shared" ca="1" si="80"/>
        <v>24987132.42987401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24987132.42987401</v>
      </c>
      <c r="J994" s="455">
        <f t="array" ref="J994">IFERROR(INDEX('Retirement Calculator'!J:J,MATCH('Isaac 401k'!N994,'Retirement Calculator'!A:A,0),0),0)</f>
        <v>6404.7404596389215</v>
      </c>
      <c r="K994" s="455">
        <f t="shared" ca="1" si="79"/>
        <v>104086.36537255987</v>
      </c>
      <c r="L994" s="455">
        <f t="shared" ca="1" si="80"/>
        <v>25084814.054786932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25084814.054786932</v>
      </c>
      <c r="J995" s="455">
        <f t="array" ref="J995">IFERROR(INDEX('Retirement Calculator'!J:J,MATCH('Isaac 401k'!N995,'Retirement Calculator'!A:A,0),0),0)</f>
        <v>6404.7404596389215</v>
      </c>
      <c r="K995" s="455">
        <f t="shared" ca="1" si="79"/>
        <v>104493.37214303038</v>
      </c>
      <c r="L995" s="455">
        <f t="shared" ca="1" si="80"/>
        <v>25182902.686470322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25182902.686470322</v>
      </c>
      <c r="J996" s="455">
        <f t="array" ref="J996">IFERROR(INDEX('Retirement Calculator'!J:J,MATCH('Isaac 401k'!N996,'Retirement Calculator'!A:A,0),0),0)</f>
        <v>6404.7404596389215</v>
      </c>
      <c r="K996" s="455">
        <f t="shared" ca="1" si="79"/>
        <v>104902.07477504452</v>
      </c>
      <c r="L996" s="455">
        <f t="shared" ca="1" si="80"/>
        <v>25281400.020785727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25281400.020785727</v>
      </c>
      <c r="J997" s="455">
        <f t="array" ref="J997">IFERROR(INDEX('Retirement Calculator'!J:J,MATCH('Isaac 401k'!N997,'Retirement Calculator'!A:A,0),0),0)</f>
        <v>6404.7404596389215</v>
      </c>
      <c r="K997" s="455">
        <f t="shared" ca="1" si="79"/>
        <v>105312.48033469202</v>
      </c>
      <c r="L997" s="455">
        <f t="shared" ca="1" si="80"/>
        <v>25380307.760660779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25380307.760660779</v>
      </c>
      <c r="J998" s="455">
        <f t="array" ref="J998">IFERROR(INDEX('Retirement Calculator'!J:J,MATCH('Isaac 401k'!N998,'Retirement Calculator'!A:A,0),0),0)</f>
        <v>6404.7404596389215</v>
      </c>
      <c r="K998" s="455">
        <f t="shared" ca="1" si="79"/>
        <v>105724.59591750475</v>
      </c>
      <c r="L998" s="455">
        <f t="shared" ca="1" si="80"/>
        <v>25479627.616118643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25479627.616118643</v>
      </c>
      <c r="J999" s="455">
        <f t="array" ref="J999">IFERROR(INDEX('Retirement Calculator'!J:J,MATCH('Isaac 401k'!N999,'Retirement Calculator'!A:A,0),0),0)</f>
        <v>6404.7404596389215</v>
      </c>
      <c r="K999" s="455">
        <f t="shared" ca="1" si="79"/>
        <v>106138.42864857918</v>
      </c>
      <c r="L999" s="455">
        <f t="shared" ca="1" si="80"/>
        <v>25579361.304307584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25579361.304307584</v>
      </c>
      <c r="J1000" s="455">
        <f t="array" ref="J1000">IFERROR(INDEX('Retirement Calculator'!J:J,MATCH('Isaac 401k'!N1000,'Retirement Calculator'!A:A,0),0),0)</f>
        <v>6404.7404596389215</v>
      </c>
      <c r="K1000" s="455">
        <f t="shared" ca="1" si="79"/>
        <v>106553.98568269977</v>
      </c>
      <c r="L1000" s="455">
        <f t="shared" ca="1" si="80"/>
        <v>25679510.549530644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25679510.549530644</v>
      </c>
      <c r="J1001" s="455">
        <f t="array" ref="J1001">IFERROR(INDEX('Retirement Calculator'!J:J,MATCH('Isaac 401k'!N1001,'Retirement Calculator'!A:A,0),0),0)</f>
        <v>6404.7404596389215</v>
      </c>
      <c r="K1001" s="455">
        <f t="shared" ca="1" si="79"/>
        <v>106971.27420446252</v>
      </c>
      <c r="L1001" s="455">
        <f t="shared" ca="1" si="80"/>
        <v>25780077.083275467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25780077.083275467</v>
      </c>
      <c r="J1002" s="455">
        <f t="array" ref="J1002">IFERROR(INDEX('Retirement Calculator'!J:J,MATCH('Isaac 401k'!N1002,'Retirement Calculator'!A:A,0),0),0)</f>
        <v>6404.7404596389215</v>
      </c>
      <c r="K1002" s="455">
        <f t="shared" ca="1" si="79"/>
        <v>107390.30142839928</v>
      </c>
      <c r="L1002" s="455">
        <f t="shared" ca="1" si="80"/>
        <v>25881062.644244228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25881062.644244228</v>
      </c>
      <c r="J1003" s="455">
        <f t="array" ref="J1003">IFERROR(INDEX('Retirement Calculator'!J:J,MATCH('Isaac 401k'!N1003,'Retirement Calculator'!A:A,0),0),0)</f>
        <v>6404.7404596389215</v>
      </c>
      <c r="K1003" s="455">
        <f t="shared" ca="1" si="79"/>
        <v>107811.07459910245</v>
      </c>
      <c r="L1003" s="455">
        <f t="shared" ca="1" si="80"/>
        <v>25982468.97838369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25982468.97838369</v>
      </c>
      <c r="J1004" s="455">
        <f t="array" ref="J1004">IFERROR(INDEX('Retirement Calculator'!J:J,MATCH('Isaac 401k'!N1004,'Retirement Calculator'!A:A,0),0),0)</f>
        <v>6404.7404596389215</v>
      </c>
      <c r="K1004" s="455">
        <f t="shared" ca="1" si="79"/>
        <v>108233.60099135021</v>
      </c>
      <c r="L1004" s="455">
        <f t="shared" ca="1" si="80"/>
        <v>26084297.8389154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26084297.8389154</v>
      </c>
      <c r="J1005" s="455">
        <f t="array" ref="J1005">IFERROR(INDEX('Retirement Calculator'!J:J,MATCH('Isaac 401k'!N1005,'Retirement Calculator'!A:A,0),0),0)</f>
        <v>6404.7404596389215</v>
      </c>
      <c r="K1005" s="455">
        <f t="shared" ca="1" si="79"/>
        <v>108657.88791023234</v>
      </c>
      <c r="L1005" s="455">
        <f t="shared" ca="1" si="80"/>
        <v>26186550.986365993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26186550.986365993</v>
      </c>
      <c r="J1006" s="455">
        <f t="array" ref="J1006">IFERROR(INDEX('Retirement Calculator'!J:J,MATCH('Isaac 401k'!N1006,'Retirement Calculator'!A:A,0),0),0)</f>
        <v>6404.7404596389215</v>
      </c>
      <c r="K1006" s="455">
        <f t="shared" ca="1" si="79"/>
        <v>109083.94269127648</v>
      </c>
      <c r="L1006" s="455">
        <f t="shared" ca="1" si="80"/>
        <v>26289230.188597631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26289230.188597631</v>
      </c>
      <c r="J1007" s="455">
        <f t="array" ref="J1007">IFERROR(INDEX('Retirement Calculator'!J:J,MATCH('Isaac 401k'!N1007,'Retirement Calculator'!A:A,0),0),0)</f>
        <v>6404.7404596389215</v>
      </c>
      <c r="K1007" s="455">
        <f t="shared" ca="1" si="79"/>
        <v>109511.77270057496</v>
      </c>
      <c r="L1007" s="455">
        <f t="shared" ca="1" si="80"/>
        <v>26392337.220838565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26392337.220838565</v>
      </c>
      <c r="J1008" s="455">
        <f t="array" ref="J1008">IFERROR(INDEX('Retirement Calculator'!J:J,MATCH('Isaac 401k'!N1008,'Retirement Calculator'!A:A,0),0),0)</f>
        <v>6404.7404596389215</v>
      </c>
      <c r="K1008" s="455">
        <f t="shared" ca="1" si="79"/>
        <v>109941.38533491221</v>
      </c>
      <c r="L1008" s="455">
        <f t="shared" ca="1" si="80"/>
        <v>26495873.865713838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26495873.865713838</v>
      </c>
      <c r="J1009" s="455">
        <f t="array" ref="J1009">IFERROR(INDEX('Retirement Calculator'!J:J,MATCH('Isaac 401k'!N1009,'Retirement Calculator'!A:A,0),0),0)</f>
        <v>6404.7404596389215</v>
      </c>
      <c r="K1009" s="455">
        <f t="shared" ca="1" si="79"/>
        <v>110372.78802189251</v>
      </c>
      <c r="L1009" s="455">
        <f t="shared" ca="1" si="80"/>
        <v>26599841.913276091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26599841.913276091</v>
      </c>
      <c r="J1010" s="455">
        <f t="array" ref="J1010">IFERROR(INDEX('Retirement Calculator'!J:J,MATCH('Isaac 401k'!N1010,'Retirement Calculator'!A:A,0),0),0)</f>
        <v>6404.7404596389215</v>
      </c>
      <c r="K1010" s="455">
        <f t="shared" ca="1" si="79"/>
        <v>110805.98822006855</v>
      </c>
      <c r="L1010" s="455">
        <f t="shared" ca="1" si="80"/>
        <v>26704243.161036521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26704243.161036521</v>
      </c>
      <c r="J1011" s="455">
        <f t="array" ref="J1011">IFERROR(INDEX('Retirement Calculator'!J:J,MATCH('Isaac 401k'!N1011,'Retirement Calculator'!A:A,0),0),0)</f>
        <v>6404.7404596389215</v>
      </c>
      <c r="K1011" s="455">
        <f t="shared" ca="1" si="79"/>
        <v>111240.99341907035</v>
      </c>
      <c r="L1011" s="455">
        <f t="shared" ca="1" si="80"/>
        <v>26809079.413995951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26809079.413995951</v>
      </c>
      <c r="J1012" s="455">
        <f t="array" ref="J1012">IFERROR(INDEX('Retirement Calculator'!J:J,MATCH('Isaac 401k'!N1012,'Retirement Calculator'!A:A,0),0),0)</f>
        <v>6404.7404596389215</v>
      </c>
      <c r="K1012" s="455">
        <f t="shared" ca="1" si="79"/>
        <v>111677.81113973464</v>
      </c>
      <c r="L1012" s="455">
        <f t="shared" ca="1" si="80"/>
        <v>26914352.484676048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26914352.484676048</v>
      </c>
      <c r="J1013" s="455">
        <f t="array" ref="J1013">IFERROR(INDEX('Retirement Calculator'!J:J,MATCH('Isaac 401k'!N1013,'Retirement Calculator'!A:A,0),0),0)</f>
        <v>6404.7404596389215</v>
      </c>
      <c r="K1013" s="455">
        <f t="shared" ca="1" si="79"/>
        <v>112116.44893423504</v>
      </c>
      <c r="L1013" s="455">
        <f t="shared" ca="1" si="80"/>
        <v>27020064.193150643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27020064.193150643</v>
      </c>
      <c r="J1014" s="455">
        <f t="array" ref="J1014">IFERROR(INDEX('Retirement Calculator'!J:J,MATCH('Isaac 401k'!N1014,'Retirement Calculator'!A:A,0),0),0)</f>
        <v>6404.7404596389215</v>
      </c>
      <c r="K1014" s="455">
        <f t="shared" ca="1" si="79"/>
        <v>112556.91438621252</v>
      </c>
      <c r="L1014" s="455">
        <f t="shared" ca="1" si="80"/>
        <v>27126216.367077217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27126216.367077217</v>
      </c>
      <c r="J1015" s="455">
        <f t="array" ref="J1015">IFERROR(INDEX('Retirement Calculator'!J:J,MATCH('Isaac 401k'!N1015,'Retirement Calculator'!A:A,0),0),0)</f>
        <v>6404.7404596389215</v>
      </c>
      <c r="K1015" s="455">
        <f t="shared" ca="1" si="79"/>
        <v>112999.21511090656</v>
      </c>
      <c r="L1015" s="455">
        <f t="shared" ca="1" si="80"/>
        <v>27232810.841728482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27232810.841728482</v>
      </c>
      <c r="J1016" s="455">
        <f t="array" ref="J1016">IFERROR(INDEX('Retirement Calculator'!J:J,MATCH('Isaac 401k'!N1016,'Retirement Calculator'!A:A,0),0),0)</f>
        <v>6404.7404596389215</v>
      </c>
      <c r="K1016" s="455">
        <f t="shared" ca="1" si="79"/>
        <v>113443.35875528684</v>
      </c>
      <c r="L1016" s="455">
        <f t="shared" ca="1" si="80"/>
        <v>27339849.46002413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27339849.46002413</v>
      </c>
      <c r="J1017" s="455">
        <f t="array" ref="J1017">IFERROR(INDEX('Retirement Calculator'!J:J,MATCH('Isaac 401k'!N1017,'Retirement Calculator'!A:A,0),0),0)</f>
        <v>6404.7404596389215</v>
      </c>
      <c r="K1017" s="455">
        <f t="shared" ca="1" si="79"/>
        <v>113889.35299818538</v>
      </c>
      <c r="L1017" s="455">
        <f t="shared" ca="1" si="80"/>
        <v>27447334.072562676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27447334.072562676</v>
      </c>
      <c r="J1018" s="455">
        <f t="array" ref="J1018">IFERROR(INDEX('Retirement Calculator'!J:J,MATCH('Isaac 401k'!N1018,'Retirement Calculator'!A:A,0),0),0)</f>
        <v>6404.7404596389215</v>
      </c>
      <c r="K1018" s="455">
        <f t="shared" ca="1" si="79"/>
        <v>114337.20555042931</v>
      </c>
      <c r="L1018" s="455">
        <f t="shared" ca="1" si="80"/>
        <v>27555266.537653465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27555266.537653465</v>
      </c>
      <c r="J1019" s="455">
        <f t="array" ref="J1019">IFERROR(INDEX('Retirement Calculator'!J:J,MATCH('Isaac 401k'!N1019,'Retirement Calculator'!A:A,0),0),0)</f>
        <v>6404.7404596389215</v>
      </c>
      <c r="K1019" s="455">
        <f t="shared" ca="1" si="79"/>
        <v>114786.92415497427</v>
      </c>
      <c r="L1019" s="455">
        <f t="shared" ca="1" si="80"/>
        <v>27663648.7213488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27663648.7213488</v>
      </c>
      <c r="J1020" s="455">
        <f t="array" ref="J1020">IFERROR(INDEX('Retirement Calculator'!J:J,MATCH('Isaac 401k'!N1020,'Retirement Calculator'!A:A,0),0),0)</f>
        <v>6404.7404596389215</v>
      </c>
      <c r="K1020" s="455">
        <f t="shared" ca="1" si="79"/>
        <v>115238.51658703816</v>
      </c>
      <c r="L1020" s="455">
        <f t="shared" ca="1" si="80"/>
        <v>27772482.497476198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27772482.497476198</v>
      </c>
      <c r="J1021" s="455">
        <f t="array" ref="J1021">IFERROR(INDEX('Retirement Calculator'!J:J,MATCH('Isaac 401k'!N1021,'Retirement Calculator'!A:A,0),0),0)</f>
        <v>6404.7404596389215</v>
      </c>
      <c r="K1021" s="455">
        <f t="shared" ca="1" si="79"/>
        <v>115691.99065423566</v>
      </c>
      <c r="L1021" s="455">
        <f t="shared" ca="1" si="80"/>
        <v>27881769.747670792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27881769.747670792</v>
      </c>
      <c r="J1022" s="455">
        <f t="array" ref="J1022">IFERROR(INDEX('Retirement Calculator'!J:J,MATCH('Isaac 401k'!N1022,'Retirement Calculator'!A:A,0),0),0)</f>
        <v>6404.7404596389215</v>
      </c>
      <c r="K1022" s="455">
        <f t="shared" ca="1" si="79"/>
        <v>116147.35419671313</v>
      </c>
      <c r="L1022" s="455">
        <f t="shared" ca="1" si="80"/>
        <v>27991512.361407865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27991512.361407865</v>
      </c>
      <c r="J1023" s="455">
        <f t="array" ref="J1023">IFERROR(INDEX('Retirement Calculator'!J:J,MATCH('Isaac 401k'!N1023,'Retirement Calculator'!A:A,0),0),0)</f>
        <v>6404.7404596389215</v>
      </c>
      <c r="K1023" s="455">
        <f t="shared" ca="1" si="79"/>
        <v>116604.61508728427</v>
      </c>
      <c r="L1023" s="455">
        <f t="shared" ca="1" si="80"/>
        <v>28101712.236035511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28101712.236035511</v>
      </c>
      <c r="J1024" s="455">
        <f t="array" ref="J1024">IFERROR(INDEX('Retirement Calculator'!J:J,MATCH('Isaac 401k'!N1024,'Retirement Calculator'!A:A,0),0),0)</f>
        <v>6404.7404596389215</v>
      </c>
      <c r="K1024" s="455">
        <f t="shared" ca="1" si="79"/>
        <v>117063.78123156613</v>
      </c>
      <c r="L1024" s="455">
        <f t="shared" ca="1" si="80"/>
        <v>28212371.276807439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28212371.276807439</v>
      </c>
      <c r="J1025" s="455">
        <f t="array" ref="J1025">IFERROR(INDEX('Retirement Calculator'!J:J,MATCH('Isaac 401k'!N1025,'Retirement Calculator'!A:A,0),0),0)</f>
        <v>6404.7404596389215</v>
      </c>
      <c r="K1025" s="455">
        <f t="shared" ca="1" si="79"/>
        <v>117524.86056811582</v>
      </c>
      <c r="L1025" s="455">
        <f t="shared" ca="1" si="80"/>
        <v>28323491.396915916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28323491.396915916</v>
      </c>
      <c r="J1026" s="455">
        <f t="array" ref="J1026">IFERROR(INDEX('Retirement Calculator'!J:J,MATCH('Isaac 401k'!N1026,'Retirement Calculator'!A:A,0),0),0)</f>
        <v>6404.7404596389215</v>
      </c>
      <c r="K1026" s="455">
        <f t="shared" ca="1" si="79"/>
        <v>117987.86106856783</v>
      </c>
      <c r="L1026" s="455">
        <f t="shared" ca="1" si="80"/>
        <v>28435074.517524846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28435074.517524846</v>
      </c>
      <c r="J1027" s="455">
        <f t="array" ref="J1027">IFERROR(INDEX('Retirement Calculator'!J:J,MATCH('Isaac 401k'!N1027,'Retirement Calculator'!A:A,0),0),0)</f>
        <v>6404.7404596389215</v>
      </c>
      <c r="K1027" s="455">
        <f t="shared" ca="1" si="79"/>
        <v>118452.79073777171</v>
      </c>
      <c r="L1027" s="455">
        <f t="shared" ca="1" si="80"/>
        <v>28547122.567802977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28547122.567802977</v>
      </c>
      <c r="J1028" s="455">
        <f t="array" ref="J1028">IFERROR(INDEX('Retirement Calculator'!J:J,MATCH('Isaac 401k'!N1028,'Retirement Calculator'!A:A,0),0),0)</f>
        <v>6404.7404596389215</v>
      </c>
      <c r="K1028" s="455">
        <f t="shared" ref="K1028:K1282" ca="1" si="105">IPMT(M1028/12,1,12,-I1028+J1028,,0)</f>
        <v>118919.65761393057</v>
      </c>
      <c r="L1028" s="455">
        <f t="shared" ref="L1028:L1282" ca="1" si="106">I1028-J1028+K1028</f>
        <v>28659637.484957267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28659637.484957267</v>
      </c>
      <c r="J1029" s="455">
        <f t="array" ref="J1029">IFERROR(INDEX('Retirement Calculator'!J:J,MATCH('Isaac 401k'!N1029,'Retirement Calculator'!A:A,0),0),0)</f>
        <v>6404.7404596389215</v>
      </c>
      <c r="K1029" s="455">
        <f t="shared" ca="1" si="105"/>
        <v>119388.46976874012</v>
      </c>
      <c r="L1029" s="455">
        <f t="shared" ca="1" si="106"/>
        <v>28772621.214266367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28772621.214266367</v>
      </c>
      <c r="J1030" s="455">
        <f t="array" ref="J1030">IFERROR(INDEX('Retirement Calculator'!J:J,MATCH('Isaac 401k'!N1030,'Retirement Calculator'!A:A,0),0),0)</f>
        <v>6404.7404596389215</v>
      </c>
      <c r="K1030" s="455">
        <f t="shared" ca="1" si="105"/>
        <v>119859.23530752803</v>
      </c>
      <c r="L1030" s="455">
        <f t="shared" ca="1" si="106"/>
        <v>28886075.709114257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28886075.709114257</v>
      </c>
      <c r="J1031" s="455">
        <f t="array" ref="J1031">IFERROR(INDEX('Retirement Calculator'!J:J,MATCH('Isaac 401k'!N1031,'Retirement Calculator'!A:A,0),0),0)</f>
        <v>6404.7404596389215</v>
      </c>
      <c r="K1031" s="455">
        <f t="shared" ca="1" si="105"/>
        <v>120331.96236939423</v>
      </c>
      <c r="L1031" s="455">
        <f t="shared" ca="1" si="106"/>
        <v>29000002.931024011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29000002.931024011</v>
      </c>
      <c r="J1032" s="455">
        <f t="array" ref="J1032">IFERROR(INDEX('Retirement Calculator'!J:J,MATCH('Isaac 401k'!N1032,'Retirement Calculator'!A:A,0),0),0)</f>
        <v>6404.7404596389215</v>
      </c>
      <c r="K1032" s="455">
        <f t="shared" ca="1" si="105"/>
        <v>120806.65912735154</v>
      </c>
      <c r="L1032" s="455">
        <f t="shared" ca="1" si="106"/>
        <v>29114404.849691723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29114404.849691723</v>
      </c>
      <c r="J1033" s="455">
        <f t="array" ref="J1033">IFERROR(INDEX('Retirement Calculator'!J:J,MATCH('Isaac 401k'!N1033,'Retirement Calculator'!A:A,0),0),0)</f>
        <v>6404.7404596389215</v>
      </c>
      <c r="K1033" s="455">
        <f t="shared" ca="1" si="105"/>
        <v>121283.333788467</v>
      </c>
      <c r="L1033" s="455">
        <f t="shared" ca="1" si="106"/>
        <v>29229283.443020549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29229283.443020549</v>
      </c>
      <c r="J1034" s="455">
        <f t="array" ref="J1034">IFERROR(INDEX('Retirement Calculator'!J:J,MATCH('Isaac 401k'!N1034,'Retirement Calculator'!A:A,0),0),0)</f>
        <v>6404.7404596389215</v>
      </c>
      <c r="K1034" s="455">
        <f t="shared" ca="1" si="105"/>
        <v>121761.99459400379</v>
      </c>
      <c r="L1034" s="455">
        <f t="shared" ca="1" si="106"/>
        <v>29344640.697154913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29344640.697154913</v>
      </c>
      <c r="J1035" s="455">
        <f t="array" ref="J1035">IFERROR(INDEX('Retirement Calculator'!J:J,MATCH('Isaac 401k'!N1035,'Retirement Calculator'!A:A,0),0),0)</f>
        <v>6404.7404596389215</v>
      </c>
      <c r="K1035" s="455">
        <f t="shared" ca="1" si="105"/>
        <v>122242.64981956362</v>
      </c>
      <c r="L1035" s="455">
        <f t="shared" ca="1" si="106"/>
        <v>29460478.606514838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29460478.606514838</v>
      </c>
      <c r="J1036" s="455">
        <f t="array" ref="J1036">IFERROR(INDEX('Retirement Calculator'!J:J,MATCH('Isaac 401k'!N1036,'Retirement Calculator'!A:A,0),0),0)</f>
        <v>6404.7404596389215</v>
      </c>
      <c r="K1036" s="455">
        <f t="shared" ca="1" si="105"/>
        <v>122725.30777522997</v>
      </c>
      <c r="L1036" s="455">
        <f t="shared" ca="1" si="106"/>
        <v>29576799.173830427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29576799.173830427</v>
      </c>
      <c r="J1037" s="455">
        <f t="array" ref="J1037">IFERROR(INDEX('Retirement Calculator'!J:J,MATCH('Isaac 401k'!N1037,'Retirement Calculator'!A:A,0),0),0)</f>
        <v>6404.7404596389215</v>
      </c>
      <c r="K1037" s="455">
        <f t="shared" ca="1" si="105"/>
        <v>123209.9768057116</v>
      </c>
      <c r="L1037" s="455">
        <f t="shared" ca="1" si="106"/>
        <v>29693604.410176501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29693604.410176501</v>
      </c>
      <c r="J1038" s="455">
        <f t="array" ref="J1038">IFERROR(INDEX('Retirement Calculator'!J:J,MATCH('Isaac 401k'!N1038,'Retirement Calculator'!A:A,0),0),0)</f>
        <v>6404.7404596389215</v>
      </c>
      <c r="K1038" s="455">
        <f t="shared" ca="1" si="105"/>
        <v>123696.66529048693</v>
      </c>
      <c r="L1038" s="455">
        <f t="shared" ca="1" si="106"/>
        <v>29810896.335007347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29810896.335007347</v>
      </c>
      <c r="J1039" s="455">
        <f t="array" ref="J1039">IFERROR(INDEX('Retirement Calculator'!J:J,MATCH('Isaac 401k'!N1039,'Retirement Calculator'!A:A,0),0),0)</f>
        <v>6404.7404596389215</v>
      </c>
      <c r="K1039" s="455">
        <f t="shared" ca="1" si="105"/>
        <v>124185.38164394879</v>
      </c>
      <c r="L1039" s="455">
        <f t="shared" ca="1" si="106"/>
        <v>29928676.976191655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29928676.976191655</v>
      </c>
      <c r="J1040" s="455">
        <f t="array" ref="J1040">IFERROR(INDEX('Retirement Calculator'!J:J,MATCH('Isaac 401k'!N1040,'Retirement Calculator'!A:A,0),0),0)</f>
        <v>6404.7404596389215</v>
      </c>
      <c r="K1040" s="455">
        <f t="shared" ca="1" si="105"/>
        <v>124676.13431555007</v>
      </c>
      <c r="L1040" s="455">
        <f t="shared" ca="1" si="106"/>
        <v>30046948.370047566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30046948.370047566</v>
      </c>
      <c r="J1041" s="455">
        <f t="array" ref="J1041">IFERROR(INDEX('Retirement Calculator'!J:J,MATCH('Isaac 401k'!N1041,'Retirement Calculator'!A:A,0),0),0)</f>
        <v>6404.7404596389215</v>
      </c>
      <c r="K1041" s="455">
        <f t="shared" ca="1" si="105"/>
        <v>125168.9317899497</v>
      </c>
      <c r="L1041" s="455">
        <f t="shared" ca="1" si="106"/>
        <v>30165712.561377876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30165712.561377876</v>
      </c>
      <c r="J1042" s="455">
        <f t="array" ref="J1042">IFERROR(INDEX('Retirement Calculator'!J:J,MATCH('Isaac 401k'!N1042,'Retirement Calculator'!A:A,0),0),0)</f>
        <v>6404.7404596389215</v>
      </c>
      <c r="K1042" s="455">
        <f t="shared" ca="1" si="105"/>
        <v>125663.78258715932</v>
      </c>
      <c r="L1042" s="455">
        <f t="shared" ca="1" si="106"/>
        <v>30284971.603505395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30284971.603505395</v>
      </c>
      <c r="J1043" s="455">
        <f t="array" ref="J1043">IFERROR(INDEX('Retirement Calculator'!J:J,MATCH('Isaac 401k'!N1043,'Retirement Calculator'!A:A,0),0),0)</f>
        <v>6404.7404596389215</v>
      </c>
      <c r="K1043" s="455">
        <f t="shared" ca="1" si="105"/>
        <v>126160.69526269064</v>
      </c>
      <c r="L1043" s="455">
        <f t="shared" ca="1" si="106"/>
        <v>30404727.558308445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30404727.558308445</v>
      </c>
      <c r="J1044" s="455">
        <f t="array" ref="J1044">IFERROR(INDEX('Retirement Calculator'!J:J,MATCH('Isaac 401k'!N1044,'Retirement Calculator'!A:A,0),0),0)</f>
        <v>6404.7404596389215</v>
      </c>
      <c r="K1044" s="455">
        <f t="shared" ca="1" si="105"/>
        <v>126659.67840770335</v>
      </c>
      <c r="L1044" s="455">
        <f t="shared" ca="1" si="106"/>
        <v>30524982.496256508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30524982.496256508</v>
      </c>
      <c r="J1045" s="455">
        <f t="array" ref="J1045">IFERROR(INDEX('Retirement Calculator'!J:J,MATCH('Isaac 401k'!N1045,'Retirement Calculator'!A:A,0),0),0)</f>
        <v>6404.7404596389215</v>
      </c>
      <c r="K1045" s="455">
        <f t="shared" ca="1" si="105"/>
        <v>127160.74064915359</v>
      </c>
      <c r="L1045" s="455">
        <f t="shared" ca="1" si="106"/>
        <v>30645738.496446021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30645738.496446021</v>
      </c>
      <c r="J1046" s="455">
        <f t="array" ref="J1046">IFERROR(INDEX('Retirement Calculator'!J:J,MATCH('Isaac 401k'!N1046,'Retirement Calculator'!A:A,0),0),0)</f>
        <v>6404.7404596389215</v>
      </c>
      <c r="K1046" s="455">
        <f t="shared" ca="1" si="105"/>
        <v>127663.89064994325</v>
      </c>
      <c r="L1046" s="455">
        <f t="shared" ca="1" si="106"/>
        <v>30766997.646636326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30766997.646636326</v>
      </c>
      <c r="J1047" s="455">
        <f t="array" ref="J1047">IFERROR(INDEX('Retirement Calculator'!J:J,MATCH('Isaac 401k'!N1047,'Retirement Calculator'!A:A,0),0),0)</f>
        <v>6404.7404596389215</v>
      </c>
      <c r="K1047" s="455">
        <f t="shared" ca="1" si="105"/>
        <v>128169.1371090695</v>
      </c>
      <c r="L1047" s="455">
        <f t="shared" ca="1" si="106"/>
        <v>30888762.043285757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30888762.043285757</v>
      </c>
      <c r="J1048" s="455">
        <f t="array" ref="J1048">IFERROR(INDEX('Retirement Calculator'!J:J,MATCH('Isaac 401k'!N1048,'Retirement Calculator'!A:A,0),0),0)</f>
        <v>6404.7404596389215</v>
      </c>
      <c r="K1048" s="455">
        <f t="shared" ca="1" si="105"/>
        <v>128676.48876177549</v>
      </c>
      <c r="L1048" s="455">
        <f t="shared" ca="1" si="106"/>
        <v>31011033.791587893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31011033.791587893</v>
      </c>
      <c r="J1049" s="455">
        <f t="array" ref="J1049">IFERROR(INDEX('Retirement Calculator'!J:J,MATCH('Isaac 401k'!N1049,'Retirement Calculator'!A:A,0),0),0)</f>
        <v>6404.7404596389215</v>
      </c>
      <c r="K1049" s="455">
        <f t="shared" ca="1" si="105"/>
        <v>129185.95437970104</v>
      </c>
      <c r="L1049" s="455">
        <f t="shared" ca="1" si="106"/>
        <v>31133815.005507953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31133815.005507953</v>
      </c>
      <c r="J1050" s="455">
        <f t="array" ref="J1050">IFERROR(INDEX('Retirement Calculator'!J:J,MATCH('Isaac 401k'!N1050,'Retirement Calculator'!A:A,0),0),0)</f>
        <v>6404.7404596389215</v>
      </c>
      <c r="K1050" s="455">
        <f t="shared" ca="1" si="105"/>
        <v>129697.54277103466</v>
      </c>
      <c r="L1050" s="455">
        <f t="shared" ca="1" si="106"/>
        <v>31257107.807819348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31257107.807819348</v>
      </c>
      <c r="J1051" s="455">
        <f t="array" ref="J1051">IFERROR(INDEX('Retirement Calculator'!J:J,MATCH('Isaac 401k'!N1051,'Retirement Calculator'!A:A,0),0),0)</f>
        <v>6404.7404596389215</v>
      </c>
      <c r="K1051" s="455">
        <f t="shared" ca="1" si="105"/>
        <v>130211.26278066543</v>
      </c>
      <c r="L1051" s="455">
        <f t="shared" ca="1" si="106"/>
        <v>31380914.330140375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31380914.330140375</v>
      </c>
      <c r="J1052" s="455">
        <f t="array" ref="J1052">IFERROR(INDEX('Retirement Calculator'!J:J,MATCH('Isaac 401k'!N1052,'Retirement Calculator'!A:A,0),0),0)</f>
        <v>6404.7404596389215</v>
      </c>
      <c r="K1052" s="455">
        <f t="shared" ca="1" si="105"/>
        <v>130727.1232903364</v>
      </c>
      <c r="L1052" s="455">
        <f t="shared" ca="1" si="106"/>
        <v>31505236.712971073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31505236.712971073</v>
      </c>
      <c r="J1053" s="455">
        <f t="array" ref="J1053">IFERROR(INDEX('Retirement Calculator'!J:J,MATCH('Isaac 401k'!N1053,'Retirement Calculator'!A:A,0),0),0)</f>
        <v>6404.7404596389215</v>
      </c>
      <c r="K1053" s="455">
        <f t="shared" ca="1" si="105"/>
        <v>131245.13321879762</v>
      </c>
      <c r="L1053" s="455">
        <f t="shared" ca="1" si="106"/>
        <v>31630077.105730232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31630077.105730232</v>
      </c>
      <c r="J1054" s="455">
        <f t="array" ref="J1054">IFERROR(INDEX('Retirement Calculator'!J:J,MATCH('Isaac 401k'!N1054,'Retirement Calculator'!A:A,0),0),0)</f>
        <v>6404.7404596389215</v>
      </c>
      <c r="K1054" s="455">
        <f t="shared" ca="1" si="105"/>
        <v>131765.30152196079</v>
      </c>
      <c r="L1054" s="455">
        <f t="shared" ca="1" si="106"/>
        <v>31755437.666792553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31755437.666792553</v>
      </c>
      <c r="J1055" s="455">
        <f t="array" ref="J1055">IFERROR(INDEX('Retirement Calculator'!J:J,MATCH('Isaac 401k'!N1055,'Retirement Calculator'!A:A,0),0),0)</f>
        <v>6404.7404596389215</v>
      </c>
      <c r="K1055" s="455">
        <f t="shared" ca="1" si="105"/>
        <v>132287.63719305382</v>
      </c>
      <c r="L1055" s="455">
        <f t="shared" ca="1" si="106"/>
        <v>31881320.563525967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31881320.563525967</v>
      </c>
      <c r="J1056" s="455">
        <f t="array" ref="J1056">IFERROR(INDEX('Retirement Calculator'!J:J,MATCH('Isaac 401k'!N1056,'Retirement Calculator'!A:A,0),0),0)</f>
        <v>6404.7404596389215</v>
      </c>
      <c r="K1056" s="455">
        <f t="shared" ca="1" si="105"/>
        <v>132812.14926277637</v>
      </c>
      <c r="L1056" s="455">
        <f t="shared" ca="1" si="106"/>
        <v>32007727.972329102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32007727.972329102</v>
      </c>
      <c r="J1057" s="455">
        <f t="array" ref="J1057">IFERROR(INDEX('Retirement Calculator'!J:J,MATCH('Isaac 401k'!N1057,'Retirement Calculator'!A:A,0),0),0)</f>
        <v>6404.7404596389215</v>
      </c>
      <c r="K1057" s="455">
        <f t="shared" ca="1" si="105"/>
        <v>133338.84679945611</v>
      </c>
      <c r="L1057" s="455">
        <f t="shared" ca="1" si="106"/>
        <v>32134662.078668918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32134662.078668918</v>
      </c>
      <c r="J1058" s="455">
        <f t="array" ref="J1058">IFERROR(INDEX('Retirement Calculator'!J:J,MATCH('Isaac 401k'!N1058,'Retirement Calculator'!A:A,0),0),0)</f>
        <v>6404.7404596389215</v>
      </c>
      <c r="K1058" s="455">
        <f t="shared" ca="1" si="105"/>
        <v>133867.73890920533</v>
      </c>
      <c r="L1058" s="455">
        <f t="shared" ca="1" si="106"/>
        <v>32262125.077118482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32262125.077118482</v>
      </c>
      <c r="J1059" s="455">
        <f t="array" ref="J1059">IFERROR(INDEX('Retirement Calculator'!J:J,MATCH('Isaac 401k'!N1059,'Retirement Calculator'!A:A,0),0),0)</f>
        <v>6404.7404596389215</v>
      </c>
      <c r="K1059" s="455">
        <f t="shared" ca="1" si="105"/>
        <v>134398.83473607851</v>
      </c>
      <c r="L1059" s="455">
        <f t="shared" ca="1" si="106"/>
        <v>32390119.171394922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32390119.171394922</v>
      </c>
      <c r="J1060" s="455">
        <f t="array" ref="J1060">IFERROR(INDEX('Retirement Calculator'!J:J,MATCH('Isaac 401k'!N1060,'Retirement Calculator'!A:A,0),0),0)</f>
        <v>6404.7404596389215</v>
      </c>
      <c r="K1060" s="455">
        <f t="shared" ca="1" si="105"/>
        <v>134932.14346223036</v>
      </c>
      <c r="L1060" s="455">
        <f t="shared" ca="1" si="106"/>
        <v>32518646.574397512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32518646.574397512</v>
      </c>
      <c r="J1061" s="455">
        <f t="array" ref="J1061">IFERROR(INDEX('Retirement Calculator'!J:J,MATCH('Isaac 401k'!N1061,'Retirement Calculator'!A:A,0),0),0)</f>
        <v>6404.7404596389215</v>
      </c>
      <c r="K1061" s="455">
        <f t="shared" ca="1" si="105"/>
        <v>135467.67430807446</v>
      </c>
      <c r="L1061" s="455">
        <f t="shared" ca="1" si="106"/>
        <v>32647709.508245945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32647709.508245945</v>
      </c>
      <c r="J1062" s="455">
        <f t="array" ref="J1062">IFERROR(INDEX('Retirement Calculator'!J:J,MATCH('Isaac 401k'!N1062,'Retirement Calculator'!A:A,0),0),0)</f>
        <v>6404.7404596389215</v>
      </c>
      <c r="K1062" s="455">
        <f t="shared" ca="1" si="105"/>
        <v>136005.43653244292</v>
      </c>
      <c r="L1062" s="455">
        <f t="shared" ca="1" si="106"/>
        <v>32777310.204318747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32777310.204318747</v>
      </c>
      <c r="J1063" s="455">
        <f t="array" ref="J1063">IFERROR(INDEX('Retirement Calculator'!J:J,MATCH('Isaac 401k'!N1063,'Retirement Calculator'!A:A,0),0),0)</f>
        <v>6404.7404596389215</v>
      </c>
      <c r="K1063" s="455">
        <f t="shared" ca="1" si="105"/>
        <v>136545.43943274627</v>
      </c>
      <c r="L1063" s="455">
        <f t="shared" ca="1" si="106"/>
        <v>32907450.903291855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32907450.903291855</v>
      </c>
      <c r="J1064" s="455">
        <f t="array" ref="J1064">IFERROR(INDEX('Retirement Calculator'!J:J,MATCH('Isaac 401k'!N1064,'Retirement Calculator'!A:A,0),0),0)</f>
        <v>6404.7404596389215</v>
      </c>
      <c r="K1064" s="455">
        <f t="shared" ca="1" si="105"/>
        <v>137087.69234513422</v>
      </c>
      <c r="L1064" s="455">
        <f t="shared" ca="1" si="106"/>
        <v>33038133.85517735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33038133.85517735</v>
      </c>
      <c r="J1065" s="455">
        <f t="array" ref="J1065">IFERROR(INDEX('Retirement Calculator'!J:J,MATCH('Isaac 401k'!N1065,'Retirement Calculator'!A:A,0),0),0)</f>
        <v>6404.7404596389215</v>
      </c>
      <c r="K1065" s="455">
        <f t="shared" ca="1" si="105"/>
        <v>137632.20464465712</v>
      </c>
      <c r="L1065" s="455">
        <f t="shared" ca="1" si="106"/>
        <v>33169361.319362368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33169361.319362368</v>
      </c>
      <c r="J1066" s="455">
        <f t="array" ref="J1066">IFERROR(INDEX('Retirement Calculator'!J:J,MATCH('Isaac 401k'!N1066,'Retirement Calculator'!A:A,0),0),0)</f>
        <v>6404.7404596389215</v>
      </c>
      <c r="K1066" s="455">
        <f t="shared" ca="1" si="105"/>
        <v>138178.98574542804</v>
      </c>
      <c r="L1066" s="455">
        <f t="shared" ca="1" si="106"/>
        <v>33301135.564648155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33301135.564648155</v>
      </c>
      <c r="J1067" s="455">
        <f t="array" ref="J1067">IFERROR(INDEX('Retirement Calculator'!J:J,MATCH('Isaac 401k'!N1067,'Retirement Calculator'!A:A,0),0),0)</f>
        <v>6404.7404596389215</v>
      </c>
      <c r="K1067" s="455">
        <f t="shared" ca="1" si="105"/>
        <v>138728.04510078547</v>
      </c>
      <c r="L1067" s="455">
        <f t="shared" ca="1" si="106"/>
        <v>33433458.869289301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33433458.869289301</v>
      </c>
      <c r="J1068" s="455">
        <f t="array" ref="J1068">IFERROR(INDEX('Retirement Calculator'!J:J,MATCH('Isaac 401k'!N1068,'Retirement Calculator'!A:A,0),0),0)</f>
        <v>6404.7404596389215</v>
      </c>
      <c r="K1068" s="455">
        <f t="shared" ca="1" si="105"/>
        <v>139279.39220345693</v>
      </c>
      <c r="L1068" s="455">
        <f t="shared" ca="1" si="106"/>
        <v>33566333.521033116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33566333.521033116</v>
      </c>
      <c r="J1069" s="455">
        <f t="array" ref="J1069">IFERROR(INDEX('Retirement Calculator'!J:J,MATCH('Isaac 401k'!N1069,'Retirement Calculator'!A:A,0),0),0)</f>
        <v>6404.7404596389215</v>
      </c>
      <c r="K1069" s="455">
        <f t="shared" ca="1" si="105"/>
        <v>139833.03658572282</v>
      </c>
      <c r="L1069" s="455">
        <f t="shared" ca="1" si="106"/>
        <v>33699761.817159206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33699761.817159206</v>
      </c>
      <c r="J1070" s="455">
        <f t="array" ref="J1070">IFERROR(INDEX('Retirement Calculator'!J:J,MATCH('Isaac 401k'!N1070,'Retirement Calculator'!A:A,0),0),0)</f>
        <v>6404.7404596389215</v>
      </c>
      <c r="K1070" s="455">
        <f t="shared" ca="1" si="105"/>
        <v>140388.98781958153</v>
      </c>
      <c r="L1070" s="455">
        <f t="shared" ca="1" si="106"/>
        <v>33833746.064519152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33833746.064519152</v>
      </c>
      <c r="J1071" s="455">
        <f t="array" ref="J1071">IFERROR(INDEX('Retirement Calculator'!J:J,MATCH('Isaac 401k'!N1071,'Retirement Calculator'!A:A,0),0),0)</f>
        <v>6404.7404596389215</v>
      </c>
      <c r="K1071" s="455">
        <f t="shared" ca="1" si="105"/>
        <v>140947.25551691465</v>
      </c>
      <c r="L1071" s="455">
        <f t="shared" ca="1" si="106"/>
        <v>33968288.579576433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33968288.579576433</v>
      </c>
      <c r="J1072" s="455">
        <f t="array" ref="J1072">IFERROR(INDEX('Retirement Calculator'!J:J,MATCH('Isaac 401k'!N1072,'Retirement Calculator'!A:A,0),0),0)</f>
        <v>6404.7404596389215</v>
      </c>
      <c r="K1072" s="455">
        <f t="shared" ca="1" si="105"/>
        <v>141507.84932965331</v>
      </c>
      <c r="L1072" s="455">
        <f t="shared" ca="1" si="106"/>
        <v>34103391.688446447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34103391.688446447</v>
      </c>
      <c r="J1073" s="455">
        <f t="array" ref="J1073">IFERROR(INDEX('Retirement Calculator'!J:J,MATCH('Isaac 401k'!N1073,'Retirement Calculator'!A:A,0),0),0)</f>
        <v>6404.7404596389215</v>
      </c>
      <c r="K1073" s="455">
        <f t="shared" ca="1" si="105"/>
        <v>142070.77894994506</v>
      </c>
      <c r="L1073" s="455">
        <f t="shared" ca="1" si="106"/>
        <v>34239057.726936758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34239057.726936758</v>
      </c>
      <c r="J1074" s="455">
        <f t="array" ref="J1074">IFERROR(INDEX('Retirement Calculator'!J:J,MATCH('Isaac 401k'!N1074,'Retirement Calculator'!A:A,0),0),0)</f>
        <v>6404.7404596389215</v>
      </c>
      <c r="K1074" s="455">
        <f t="shared" ca="1" si="105"/>
        <v>142636.05411032133</v>
      </c>
      <c r="L1074" s="455">
        <f t="shared" ca="1" si="106"/>
        <v>34375289.04058744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34375289.04058744</v>
      </c>
      <c r="J1075" s="455">
        <f t="array" ref="J1075">IFERROR(INDEX('Retirement Calculator'!J:J,MATCH('Isaac 401k'!N1075,'Retirement Calculator'!A:A,0),0),0)</f>
        <v>6404.7404596389215</v>
      </c>
      <c r="K1075" s="455">
        <f t="shared" ca="1" si="105"/>
        <v>143203.68458386586</v>
      </c>
      <c r="L1075" s="455">
        <f t="shared" ca="1" si="106"/>
        <v>34512087.984711669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34512087.984711669</v>
      </c>
      <c r="J1076" s="455">
        <f t="array" ref="J1076">IFERROR(INDEX('Retirement Calculator'!J:J,MATCH('Isaac 401k'!N1076,'Retirement Calculator'!A:A,0),0),0)</f>
        <v>6404.7404596389215</v>
      </c>
      <c r="K1076" s="455">
        <f t="shared" ca="1" si="105"/>
        <v>143773.68018438347</v>
      </c>
      <c r="L1076" s="455">
        <f t="shared" ca="1" si="106"/>
        <v>34649456.92443642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34649456.92443642</v>
      </c>
      <c r="J1077" s="455">
        <f t="array" ref="J1077">IFERROR(INDEX('Retirement Calculator'!J:J,MATCH('Isaac 401k'!N1077,'Retirement Calculator'!A:A,0),0),0)</f>
        <v>6404.7404596389215</v>
      </c>
      <c r="K1077" s="455">
        <f t="shared" ca="1" si="105"/>
        <v>144346.05076656994</v>
      </c>
      <c r="L1077" s="455">
        <f t="shared" ca="1" si="106"/>
        <v>34787398.234743357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34787398.234743357</v>
      </c>
      <c r="J1078" s="455">
        <f t="array" ref="J1078">IFERROR(INDEX('Retirement Calculator'!J:J,MATCH('Isaac 401k'!N1078,'Retirement Calculator'!A:A,0),0),0)</f>
        <v>6404.7404596389215</v>
      </c>
      <c r="K1078" s="455">
        <f t="shared" ca="1" si="105"/>
        <v>144920.80622618218</v>
      </c>
      <c r="L1078" s="455">
        <f t="shared" ca="1" si="106"/>
        <v>34925914.3005099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34925914.3005099</v>
      </c>
      <c r="J1079" s="455">
        <f t="array" ref="J1079">IFERROR(INDEX('Retirement Calculator'!J:J,MATCH('Isaac 401k'!N1079,'Retirement Calculator'!A:A,0),0),0)</f>
        <v>6404.7404596389215</v>
      </c>
      <c r="K1079" s="455">
        <f t="shared" ca="1" si="105"/>
        <v>145497.95650020943</v>
      </c>
      <c r="L1079" s="455">
        <f t="shared" ca="1" si="106"/>
        <v>35065007.516550474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35065007.516550474</v>
      </c>
      <c r="J1080" s="455">
        <f t="array" ref="J1080">IFERROR(INDEX('Retirement Calculator'!J:J,MATCH('Isaac 401k'!N1080,'Retirement Calculator'!A:A,0),0),0)</f>
        <v>6404.7404596389215</v>
      </c>
      <c r="K1080" s="455">
        <f t="shared" ca="1" si="105"/>
        <v>146077.51156704515</v>
      </c>
      <c r="L1080" s="455">
        <f t="shared" ca="1" si="106"/>
        <v>35204680.287657887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35204680.287657887</v>
      </c>
      <c r="J1081" s="455">
        <f t="array" ref="J1081">IFERROR(INDEX('Retirement Calculator'!J:J,MATCH('Isaac 401k'!N1081,'Retirement Calculator'!A:A,0),0),0)</f>
        <v>6404.7404596389215</v>
      </c>
      <c r="K1081" s="455">
        <f t="shared" ca="1" si="105"/>
        <v>146659.48144665937</v>
      </c>
      <c r="L1081" s="455">
        <f t="shared" ca="1" si="106"/>
        <v>35344935.028644912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35344935.028644912</v>
      </c>
      <c r="J1082" s="455">
        <f t="array" ref="J1082">IFERROR(INDEX('Retirement Calculator'!J:J,MATCH('Isaac 401k'!N1082,'Retirement Calculator'!A:A,0),0),0)</f>
        <v>6404.7404596389215</v>
      </c>
      <c r="K1082" s="455">
        <f t="shared" ca="1" si="105"/>
        <v>147243.87620077198</v>
      </c>
      <c r="L1082" s="455">
        <f t="shared" ca="1" si="106"/>
        <v>35485774.164386049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35485774.164386049</v>
      </c>
      <c r="J1083" s="455">
        <f t="array" ref="J1083">IFERROR(INDEX('Retirement Calculator'!J:J,MATCH('Isaac 401k'!N1083,'Retirement Calculator'!A:A,0),0),0)</f>
        <v>6404.7404596389215</v>
      </c>
      <c r="K1083" s="455">
        <f t="shared" ca="1" si="105"/>
        <v>147830.70593302671</v>
      </c>
      <c r="L1083" s="455">
        <f t="shared" ca="1" si="106"/>
        <v>35627200.12985944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35627200.12985944</v>
      </c>
      <c r="J1084" s="455">
        <f t="array" ref="J1084">IFERROR(INDEX('Retirement Calculator'!J:J,MATCH('Isaac 401k'!N1084,'Retirement Calculator'!A:A,0),0),0)</f>
        <v>6404.7404596389215</v>
      </c>
      <c r="K1084" s="455">
        <f t="shared" ca="1" si="105"/>
        <v>148419.98078916586</v>
      </c>
      <c r="L1084" s="455">
        <f t="shared" ca="1" si="106"/>
        <v>35769215.370188966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35769215.370188966</v>
      </c>
      <c r="J1085" s="455">
        <f t="array" ref="J1085">IFERROR(INDEX('Retirement Calculator'!J:J,MATCH('Isaac 401k'!N1085,'Retirement Calculator'!A:A,0),0),0)</f>
        <v>6404.7404596389215</v>
      </c>
      <c r="K1085" s="455">
        <f t="shared" ca="1" si="105"/>
        <v>149011.71095720553</v>
      </c>
      <c r="L1085" s="455">
        <f t="shared" ca="1" si="106"/>
        <v>35911822.340686537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35911822.340686537</v>
      </c>
      <c r="J1086" s="455">
        <f t="array" ref="J1086">IFERROR(INDEX('Retirement Calculator'!J:J,MATCH('Isaac 401k'!N1086,'Retirement Calculator'!A:A,0),0),0)</f>
        <v>6404.7404596389215</v>
      </c>
      <c r="K1086" s="455">
        <f t="shared" ca="1" si="105"/>
        <v>149605.90666761209</v>
      </c>
      <c r="L1086" s="455">
        <f t="shared" ca="1" si="106"/>
        <v>36055023.506894514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36055023.506894514</v>
      </c>
      <c r="J1087" s="455">
        <f t="array" ref="J1087">IFERROR(INDEX('Retirement Calculator'!J:J,MATCH('Isaac 401k'!N1087,'Retirement Calculator'!A:A,0),0),0)</f>
        <v>6404.7404596389215</v>
      </c>
      <c r="K1087" s="455">
        <f t="shared" ca="1" si="105"/>
        <v>150202.57819347866</v>
      </c>
      <c r="L1087" s="455">
        <f t="shared" ca="1" si="106"/>
        <v>36198821.344628356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36198821.344628356</v>
      </c>
      <c r="J1088" s="455">
        <f t="array" ref="J1088">IFERROR(INDEX('Retirement Calculator'!J:J,MATCH('Isaac 401k'!N1088,'Retirement Calculator'!A:A,0),0),0)</f>
        <v>6404.7404596389215</v>
      </c>
      <c r="K1088" s="455">
        <f t="shared" ca="1" si="105"/>
        <v>150801.735850703</v>
      </c>
      <c r="L1088" s="455">
        <f t="shared" ca="1" si="106"/>
        <v>36343218.340019427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36343218.340019427</v>
      </c>
      <c r="J1089" s="455">
        <f t="array" ref="J1089">IFERROR(INDEX('Retirement Calculator'!J:J,MATCH('Isaac 401k'!N1089,'Retirement Calculator'!A:A,0),0),0)</f>
        <v>6404.7404596389215</v>
      </c>
      <c r="K1089" s="455">
        <f t="shared" ca="1" si="105"/>
        <v>151403.3899981658</v>
      </c>
      <c r="L1089" s="455">
        <f t="shared" ca="1" si="106"/>
        <v>36488216.989557959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36488216.989557959</v>
      </c>
      <c r="J1090" s="455">
        <f t="array" ref="J1090">IFERROR(INDEX('Retirement Calculator'!J:J,MATCH('Isaac 401k'!N1090,'Retirement Calculator'!A:A,0),0),0)</f>
        <v>6404.7404596389215</v>
      </c>
      <c r="K1090" s="455">
        <f t="shared" ca="1" si="105"/>
        <v>152007.55103790967</v>
      </c>
      <c r="L1090" s="455">
        <f t="shared" ca="1" si="106"/>
        <v>36633819.800136231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36633819.800136231</v>
      </c>
      <c r="J1091" s="455">
        <f t="array" ref="J1091">IFERROR(INDEX('Retirement Calculator'!J:J,MATCH('Isaac 401k'!N1091,'Retirement Calculator'!A:A,0),0),0)</f>
        <v>6404.7404596389215</v>
      </c>
      <c r="K1091" s="455">
        <f t="shared" ca="1" si="105"/>
        <v>152614.22941531913</v>
      </c>
      <c r="L1091" s="455">
        <f t="shared" ca="1" si="106"/>
        <v>36780029.289091915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36780029.289091915</v>
      </c>
      <c r="J1092" s="455">
        <f t="array" ref="J1092">IFERROR(INDEX('Retirement Calculator'!J:J,MATCH('Isaac 401k'!N1092,'Retirement Calculator'!A:A,0),0),0)</f>
        <v>6404.7404596389215</v>
      </c>
      <c r="K1092" s="455">
        <f t="shared" ca="1" si="105"/>
        <v>153223.43561930116</v>
      </c>
      <c r="L1092" s="455">
        <f t="shared" ca="1" si="106"/>
        <v>36926847.984251581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36926847.984251581</v>
      </c>
      <c r="J1093" s="455">
        <f t="array" ref="J1093">IFERROR(INDEX('Retirement Calculator'!J:J,MATCH('Isaac 401k'!N1093,'Retirement Calculator'!A:A,0),0),0)</f>
        <v>6404.7404596389215</v>
      </c>
      <c r="K1093" s="455">
        <f t="shared" ca="1" si="105"/>
        <v>153835.18018246643</v>
      </c>
      <c r="L1093" s="455">
        <f t="shared" ca="1" si="106"/>
        <v>37074278.42397441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37074278.42397441</v>
      </c>
      <c r="J1094" s="455">
        <f t="array" ref="J1094">IFERROR(INDEX('Retirement Calculator'!J:J,MATCH('Isaac 401k'!N1094,'Retirement Calculator'!A:A,0),0),0)</f>
        <v>6404.7404596389215</v>
      </c>
      <c r="K1094" s="455">
        <f t="shared" ca="1" si="105"/>
        <v>154449.47368131156</v>
      </c>
      <c r="L1094" s="455">
        <f t="shared" ca="1" si="106"/>
        <v>37222323.157196082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37222323.157196082</v>
      </c>
      <c r="J1095" s="455">
        <f t="array" ref="J1095">IFERROR(INDEX('Retirement Calculator'!J:J,MATCH('Isaac 401k'!N1095,'Retirement Calculator'!A:A,0),0),0)</f>
        <v>6404.7404596389215</v>
      </c>
      <c r="K1095" s="455">
        <f t="shared" ca="1" si="105"/>
        <v>155066.32673640185</v>
      </c>
      <c r="L1095" s="455">
        <f t="shared" ca="1" si="106"/>
        <v>37370984.743472852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37370984.743472852</v>
      </c>
      <c r="J1096" s="455">
        <f t="array" ref="J1096">IFERROR(INDEX('Retirement Calculator'!J:J,MATCH('Isaac 401k'!N1096,'Retirement Calculator'!A:A,0),0),0)</f>
        <v>6404.7404596389215</v>
      </c>
      <c r="K1096" s="455">
        <f t="shared" ca="1" si="105"/>
        <v>155685.75001255507</v>
      </c>
      <c r="L1096" s="455">
        <f t="shared" ca="1" si="106"/>
        <v>37520265.75302577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37520265.75302577</v>
      </c>
      <c r="J1097" s="455">
        <f t="array" ref="J1097">IFERROR(INDEX('Retirement Calculator'!J:J,MATCH('Isaac 401k'!N1097,'Retirement Calculator'!A:A,0),0),0)</f>
        <v>6404.7404596389215</v>
      </c>
      <c r="K1097" s="455">
        <f t="shared" ca="1" si="105"/>
        <v>156307.75421902555</v>
      </c>
      <c r="L1097" s="455">
        <f t="shared" ca="1" si="106"/>
        <v>37670168.76678516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37670168.76678516</v>
      </c>
      <c r="J1098" s="455">
        <f t="array" ref="J1098">IFERROR(INDEX('Retirement Calculator'!J:J,MATCH('Isaac 401k'!N1098,'Retirement Calculator'!A:A,0),0),0)</f>
        <v>6404.7404596389215</v>
      </c>
      <c r="K1098" s="455">
        <f t="shared" ca="1" si="105"/>
        <v>156932.35010968969</v>
      </c>
      <c r="L1098" s="455">
        <f t="shared" ca="1" si="106"/>
        <v>37820696.376435213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37820696.376435213</v>
      </c>
      <c r="J1099" s="455">
        <f t="array" ref="J1099">IFERROR(INDEX('Retirement Calculator'!J:J,MATCH('Isaac 401k'!N1099,'Retirement Calculator'!A:A,0),0),0)</f>
        <v>6404.7404596389215</v>
      </c>
      <c r="K1099" s="455">
        <f t="shared" ca="1" si="105"/>
        <v>157559.54848323157</v>
      </c>
      <c r="L1099" s="455">
        <f t="shared" ca="1" si="106"/>
        <v>37971851.184458807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37971851.184458807</v>
      </c>
      <c r="J1100" s="455">
        <f t="array" ref="J1100">IFERROR(INDEX('Retirement Calculator'!J:J,MATCH('Isaac 401k'!N1100,'Retirement Calculator'!A:A,0),0),0)</f>
        <v>6404.7404596389215</v>
      </c>
      <c r="K1100" s="455">
        <f t="shared" ca="1" si="105"/>
        <v>158189.36018332987</v>
      </c>
      <c r="L1100" s="455">
        <f t="shared" ca="1" si="106"/>
        <v>38123635.8041825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38123635.8041825</v>
      </c>
      <c r="J1101" s="455">
        <f t="array" ref="J1101">IFERROR(INDEX('Retirement Calculator'!J:J,MATCH('Isaac 401k'!N1101,'Retirement Calculator'!A:A,0),0),0)</f>
        <v>6404.7404596389215</v>
      </c>
      <c r="K1101" s="455">
        <f t="shared" ca="1" si="105"/>
        <v>158821.79609884525</v>
      </c>
      <c r="L1101" s="455">
        <f t="shared" ca="1" si="106"/>
        <v>38276052.859821707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38276052.859821707</v>
      </c>
      <c r="J1102" s="455">
        <f t="array" ref="J1102">IFERROR(INDEX('Retirement Calculator'!J:J,MATCH('Isaac 401k'!N1102,'Retirement Calculator'!A:A,0),0),0)</f>
        <v>6404.7404596389215</v>
      </c>
      <c r="K1102" s="455">
        <f t="shared" ca="1" si="105"/>
        <v>159456.86716400864</v>
      </c>
      <c r="L1102" s="455">
        <f t="shared" ca="1" si="106"/>
        <v>38429104.986526079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38429104.986526079</v>
      </c>
      <c r="J1103" s="455">
        <f t="array" ref="J1103">IFERROR(INDEX('Retirement Calculator'!J:J,MATCH('Isaac 401k'!N1103,'Retirement Calculator'!A:A,0),0),0)</f>
        <v>6404.7404596389215</v>
      </c>
      <c r="K1103" s="455">
        <f t="shared" ca="1" si="105"/>
        <v>160094.58435861018</v>
      </c>
      <c r="L1103" s="455">
        <f t="shared" ca="1" si="106"/>
        <v>38582794.830425054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38582794.830425054</v>
      </c>
      <c r="J1104" s="455">
        <f t="array" ref="J1104">IFERROR(INDEX('Retirement Calculator'!J:J,MATCH('Isaac 401k'!N1104,'Retirement Calculator'!A:A,0),0),0)</f>
        <v>6404.7404596389215</v>
      </c>
      <c r="K1104" s="455">
        <f t="shared" ca="1" si="105"/>
        <v>160734.95870818925</v>
      </c>
      <c r="L1104" s="455">
        <f t="shared" ca="1" si="106"/>
        <v>38737125.048673607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38737125.048673607</v>
      </c>
      <c r="J1105" s="455">
        <f t="array" ref="J1105">IFERROR(INDEX('Retirement Calculator'!J:J,MATCH('Isaac 401k'!N1105,'Retirement Calculator'!A:A,0),0),0)</f>
        <v>6404.7404596389215</v>
      </c>
      <c r="K1105" s="455">
        <f t="shared" ca="1" si="105"/>
        <v>161378.00128422488</v>
      </c>
      <c r="L1105" s="455">
        <f t="shared" ca="1" si="106"/>
        <v>38892098.309498198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38892098.309498198</v>
      </c>
      <c r="J1106" s="455">
        <f t="array" ref="J1106">IFERROR(INDEX('Retirement Calculator'!J:J,MATCH('Isaac 401k'!N1106,'Retirement Calculator'!A:A,0),0),0)</f>
        <v>6404.7404596389215</v>
      </c>
      <c r="K1106" s="455">
        <f t="shared" ca="1" si="105"/>
        <v>162023.72320432734</v>
      </c>
      <c r="L1106" s="455">
        <f t="shared" ca="1" si="106"/>
        <v>39047717.292242892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39047717.292242892</v>
      </c>
      <c r="J1107" s="455">
        <f t="array" ref="J1107">IFERROR(INDEX('Retirement Calculator'!J:J,MATCH('Isaac 401k'!N1107,'Retirement Calculator'!A:A,0),0),0)</f>
        <v>6404.7404596389215</v>
      </c>
      <c r="K1107" s="455">
        <f t="shared" ca="1" si="105"/>
        <v>162672.13563243023</v>
      </c>
      <c r="L1107" s="455">
        <f t="shared" ca="1" si="106"/>
        <v>39203984.687415689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39203984.687415689</v>
      </c>
      <c r="J1108" s="455">
        <f t="array" ref="J1108">IFERROR(INDEX('Retirement Calculator'!J:J,MATCH('Isaac 401k'!N1108,'Retirement Calculator'!A:A,0),0),0)</f>
        <v>6404.7404596389215</v>
      </c>
      <c r="K1108" s="455">
        <f t="shared" ca="1" si="105"/>
        <v>163323.24977898356</v>
      </c>
      <c r="L1108" s="455">
        <f t="shared" ca="1" si="106"/>
        <v>39360903.196735039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39360903.196735039</v>
      </c>
      <c r="J1109" s="455">
        <f t="array" ref="J1109">IFERROR(INDEX('Retirement Calculator'!J:J,MATCH('Isaac 401k'!N1109,'Retirement Calculator'!A:A,0),0),0)</f>
        <v>6404.7404596389215</v>
      </c>
      <c r="K1109" s="455">
        <f t="shared" ca="1" si="105"/>
        <v>163977.07690114752</v>
      </c>
      <c r="L1109" s="455">
        <f t="shared" ca="1" si="106"/>
        <v>39518475.533176549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39518475.533176549</v>
      </c>
      <c r="J1110" s="455">
        <f t="array" ref="J1110">IFERROR(INDEX('Retirement Calculator'!J:J,MATCH('Isaac 401k'!N1110,'Retirement Calculator'!A:A,0),0),0)</f>
        <v>6404.7404596389215</v>
      </c>
      <c r="K1110" s="455">
        <f t="shared" ca="1" si="105"/>
        <v>164633.62830298714</v>
      </c>
      <c r="L1110" s="455">
        <f t="shared" ca="1" si="106"/>
        <v>39676704.421019897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39676704.421019897</v>
      </c>
      <c r="J1111" s="455">
        <f t="array" ref="J1111">IFERROR(INDEX('Retirement Calculator'!J:J,MATCH('Isaac 401k'!N1111,'Retirement Calculator'!A:A,0),0),0)</f>
        <v>6404.7404596389215</v>
      </c>
      <c r="K1111" s="455">
        <f t="shared" ca="1" si="105"/>
        <v>165292.91533566776</v>
      </c>
      <c r="L1111" s="455">
        <f t="shared" ca="1" si="106"/>
        <v>39835592.595895931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39835592.595895931</v>
      </c>
      <c r="J1112" s="455">
        <f t="array" ref="J1112">IFERROR(INDEX('Retirement Calculator'!J:J,MATCH('Isaac 401k'!N1112,'Retirement Calculator'!A:A,0),0),0)</f>
        <v>6404.7404596389215</v>
      </c>
      <c r="K1112" s="455">
        <f t="shared" ca="1" si="105"/>
        <v>165954.94939765122</v>
      </c>
      <c r="L1112" s="455">
        <f t="shared" ca="1" si="106"/>
        <v>39995142.804833949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39995142.804833949</v>
      </c>
      <c r="J1113" s="455">
        <f t="array" ref="J1113">IFERROR(INDEX('Retirement Calculator'!J:J,MATCH('Isaac 401k'!N1113,'Retirement Calculator'!A:A,0),0),0)</f>
        <v>6404.7404596389215</v>
      </c>
      <c r="K1113" s="455">
        <f t="shared" ca="1" si="105"/>
        <v>166619.74193489295</v>
      </c>
      <c r="L1113" s="455">
        <f t="shared" ca="1" si="106"/>
        <v>40155357.806309208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40155357.806309208</v>
      </c>
      <c r="J1114" s="455">
        <f t="array" ref="J1114">IFERROR(INDEX('Retirement Calculator'!J:J,MATCH('Isaac 401k'!N1114,'Retirement Calculator'!A:A,0),0),0)</f>
        <v>6404.7404596389215</v>
      </c>
      <c r="K1114" s="455">
        <f t="shared" ca="1" si="105"/>
        <v>167287.30444103989</v>
      </c>
      <c r="L1114" s="455">
        <f t="shared" ca="1" si="106"/>
        <v>40316240.370290615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40316240.370290615</v>
      </c>
      <c r="J1115" s="455">
        <f t="array" ref="J1115">IFERROR(INDEX('Retirement Calculator'!J:J,MATCH('Isaac 401k'!N1115,'Retirement Calculator'!A:A,0),0),0)</f>
        <v>6404.7404596389215</v>
      </c>
      <c r="K1115" s="455">
        <f t="shared" ca="1" si="105"/>
        <v>167957.64845762908</v>
      </c>
      <c r="L1115" s="455">
        <f t="shared" ca="1" si="106"/>
        <v>40477793.27828861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40477793.27828861</v>
      </c>
      <c r="J1116" s="455">
        <f t="array" ref="J1116">IFERROR(INDEX('Retirement Calculator'!J:J,MATCH('Isaac 401k'!N1116,'Retirement Calculator'!A:A,0),0),0)</f>
        <v>6404.7404596389215</v>
      </c>
      <c r="K1116" s="455">
        <f t="shared" ca="1" si="105"/>
        <v>168630.78557428738</v>
      </c>
      <c r="L1116" s="455">
        <f t="shared" ca="1" si="106"/>
        <v>40640019.323403262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40640019.323403262</v>
      </c>
      <c r="J1117" s="455">
        <f t="array" ref="J1117">IFERROR(INDEX('Retirement Calculator'!J:J,MATCH('Isaac 401k'!N1117,'Retirement Calculator'!A:A,0),0),0)</f>
        <v>6404.7404596389215</v>
      </c>
      <c r="K1117" s="455">
        <f t="shared" ca="1" si="105"/>
        <v>169306.72742893177</v>
      </c>
      <c r="L1117" s="455">
        <f t="shared" ca="1" si="106"/>
        <v>40802921.310372561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40802921.310372561</v>
      </c>
      <c r="J1118" s="455">
        <f t="array" ref="J1118">IFERROR(INDEX('Retirement Calculator'!J:J,MATCH('Isaac 401k'!N1118,'Retirement Calculator'!A:A,0),0),0)</f>
        <v>6404.7404596389215</v>
      </c>
      <c r="K1118" s="455">
        <f t="shared" ca="1" si="105"/>
        <v>169985.48570797051</v>
      </c>
      <c r="L1118" s="455">
        <f t="shared" ca="1" si="106"/>
        <v>40966502.055620894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40966502.055620894</v>
      </c>
      <c r="J1119" s="455">
        <f t="array" ref="J1119">IFERROR(INDEX('Retirement Calculator'!J:J,MATCH('Isaac 401k'!N1119,'Retirement Calculator'!A:A,0),0),0)</f>
        <v>6404.7404596389215</v>
      </c>
      <c r="K1119" s="455">
        <f t="shared" ca="1" si="105"/>
        <v>170667.07214650523</v>
      </c>
      <c r="L1119" s="455">
        <f t="shared" ca="1" si="106"/>
        <v>41130764.387307763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41130764.387307763</v>
      </c>
      <c r="J1120" s="455">
        <f t="array" ref="J1120">IFERROR(INDEX('Retirement Calculator'!J:J,MATCH('Isaac 401k'!N1120,'Retirement Calculator'!A:A,0),0),0)</f>
        <v>6404.7404596389215</v>
      </c>
      <c r="K1120" s="455">
        <f t="shared" ca="1" si="105"/>
        <v>171351.49852853385</v>
      </c>
      <c r="L1120" s="455">
        <f t="shared" ca="1" si="106"/>
        <v>41295711.14537666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41295711.14537666</v>
      </c>
      <c r="J1121" s="455">
        <f t="array" ref="J1121">IFERROR(INDEX('Retirement Calculator'!J:J,MATCH('Isaac 401k'!N1121,'Retirement Calculator'!A:A,0),0),0)</f>
        <v>6404.7404596389215</v>
      </c>
      <c r="K1121" s="455">
        <f t="shared" ca="1" si="105"/>
        <v>172038.77668715426</v>
      </c>
      <c r="L1121" s="455">
        <f t="shared" ca="1" si="106"/>
        <v>41461345.181604177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41461345.181604177</v>
      </c>
      <c r="J1122" s="455">
        <f t="array" ref="J1122">IFERROR(INDEX('Retirement Calculator'!J:J,MATCH('Isaac 401k'!N1122,'Retirement Calculator'!A:A,0),0),0)</f>
        <v>6404.7404596389215</v>
      </c>
      <c r="K1122" s="455">
        <f t="shared" ca="1" si="105"/>
        <v>172728.91850476892</v>
      </c>
      <c r="L1122" s="455">
        <f t="shared" ca="1" si="106"/>
        <v>41627669.359649308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41627669.359649308</v>
      </c>
      <c r="J1123" s="455">
        <f t="array" ref="J1123">IFERROR(INDEX('Retirement Calculator'!J:J,MATCH('Isaac 401k'!N1123,'Retirement Calculator'!A:A,0),0),0)</f>
        <v>6404.7404596389215</v>
      </c>
      <c r="K1123" s="455">
        <f t="shared" ca="1" si="105"/>
        <v>173421.9359132903</v>
      </c>
      <c r="L1123" s="455">
        <f t="shared" ca="1" si="106"/>
        <v>41794686.555102959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41794686.555102959</v>
      </c>
      <c r="J1124" s="455">
        <f t="array" ref="J1124">IFERROR(INDEX('Retirement Calculator'!J:J,MATCH('Isaac 401k'!N1124,'Retirement Calculator'!A:A,0),0),0)</f>
        <v>6404.7404596389215</v>
      </c>
      <c r="K1124" s="455">
        <f t="shared" ca="1" si="105"/>
        <v>174117.84089434717</v>
      </c>
      <c r="L1124" s="455">
        <f t="shared" ca="1" si="106"/>
        <v>41962399.655537672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41962399.655537672</v>
      </c>
      <c r="J1125" s="455">
        <f t="array" ref="J1125">IFERROR(INDEX('Retirement Calculator'!J:J,MATCH('Isaac 401k'!N1125,'Retirement Calculator'!A:A,0),0),0)</f>
        <v>6404.7404596389215</v>
      </c>
      <c r="K1125" s="455">
        <f t="shared" ca="1" si="105"/>
        <v>174816.64547949182</v>
      </c>
      <c r="L1125" s="455">
        <f t="shared" ca="1" si="106"/>
        <v>42130811.560557529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42130811.560557529</v>
      </c>
      <c r="J1126" s="455">
        <f t="array" ref="J1126">IFERROR(INDEX('Retirement Calculator'!J:J,MATCH('Isaac 401k'!N1126,'Retirement Calculator'!A:A,0),0),0)</f>
        <v>6404.7404596389215</v>
      </c>
      <c r="K1126" s="455">
        <f t="shared" ca="1" si="105"/>
        <v>175518.3617504079</v>
      </c>
      <c r="L1126" s="455">
        <f t="shared" ca="1" si="106"/>
        <v>42299925.181848302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42299925.181848302</v>
      </c>
      <c r="J1127" s="455">
        <f t="array" ref="J1127">IFERROR(INDEX('Retirement Calculator'!J:J,MATCH('Isaac 401k'!N1127,'Retirement Calculator'!A:A,0),0),0)</f>
        <v>6404.7404596389215</v>
      </c>
      <c r="K1127" s="455">
        <f t="shared" ca="1" si="105"/>
        <v>176223.00183911945</v>
      </c>
      <c r="L1127" s="455">
        <f t="shared" ca="1" si="106"/>
        <v>42469743.443227783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42469743.443227783</v>
      </c>
      <c r="J1128" s="455">
        <f t="array" ref="J1128">IFERROR(INDEX('Retirement Calculator'!J:J,MATCH('Isaac 401k'!N1128,'Retirement Calculator'!A:A,0),0),0)</f>
        <v>6404.7404596389215</v>
      </c>
      <c r="K1128" s="455">
        <f t="shared" ca="1" si="105"/>
        <v>176930.5779282006</v>
      </c>
      <c r="L1128" s="455">
        <f t="shared" ca="1" si="106"/>
        <v>42640269.280696347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42640269.280696347</v>
      </c>
      <c r="J1129" s="455">
        <f t="array" ref="J1129">IFERROR(INDEX('Retirement Calculator'!J:J,MATCH('Isaac 401k'!N1129,'Retirement Calculator'!A:A,0),0),0)</f>
        <v>6404.7404596389215</v>
      </c>
      <c r="K1129" s="455">
        <f t="shared" ca="1" si="105"/>
        <v>177641.1022509863</v>
      </c>
      <c r="L1129" s="455">
        <f t="shared" ca="1" si="106"/>
        <v>42811505.642487697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42811505.642487697</v>
      </c>
      <c r="J1130" s="455">
        <f t="array" ref="J1130">IFERROR(INDEX('Retirement Calculator'!J:J,MATCH('Isaac 401k'!N1130,'Retirement Calculator'!A:A,0),0),0)</f>
        <v>6404.7404596389215</v>
      </c>
      <c r="K1130" s="455">
        <f t="shared" ca="1" si="105"/>
        <v>178354.58709178359</v>
      </c>
      <c r="L1130" s="455">
        <f t="shared" ca="1" si="106"/>
        <v>42983455.489119843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42983455.489119843</v>
      </c>
      <c r="J1131" s="455">
        <f t="array" ref="J1131">IFERROR(INDEX('Retirement Calculator'!J:J,MATCH('Isaac 401k'!N1131,'Retirement Calculator'!A:A,0),0),0)</f>
        <v>6404.7404596389215</v>
      </c>
      <c r="K1131" s="455">
        <f t="shared" ca="1" si="105"/>
        <v>179071.04478608418</v>
      </c>
      <c r="L1131" s="455">
        <f t="shared" ca="1" si="106"/>
        <v>43156121.793446288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43156121.793446288</v>
      </c>
      <c r="J1132" s="455">
        <f t="array" ref="J1132">IFERROR(INDEX('Retirement Calculator'!J:J,MATCH('Isaac 401k'!N1132,'Retirement Calculator'!A:A,0),0),0)</f>
        <v>6404.7404596389215</v>
      </c>
      <c r="K1132" s="455">
        <f t="shared" ca="1" si="105"/>
        <v>179790.48772077772</v>
      </c>
      <c r="L1132" s="455">
        <f t="shared" ca="1" si="106"/>
        <v>43329507.540707432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43329507.540707432</v>
      </c>
      <c r="J1133" s="455">
        <f t="array" ref="J1133">IFERROR(INDEX('Retirement Calculator'!J:J,MATCH('Isaac 401k'!N1133,'Retirement Calculator'!A:A,0),0),0)</f>
        <v>6404.7404596389215</v>
      </c>
      <c r="K1133" s="455">
        <f t="shared" ca="1" si="105"/>
        <v>180512.9283343658</v>
      </c>
      <c r="L1133" s="455">
        <f t="shared" ca="1" si="106"/>
        <v>43503615.728582159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43503615.728582159</v>
      </c>
      <c r="J1134" s="455">
        <f t="array" ref="J1134">IFERROR(INDEX('Retirement Calculator'!J:J,MATCH('Isaac 401k'!N1134,'Retirement Calculator'!A:A,0),0),0)</f>
        <v>6404.7404596389215</v>
      </c>
      <c r="K1134" s="455">
        <f t="shared" ca="1" si="105"/>
        <v>181238.37911717719</v>
      </c>
      <c r="L1134" s="455">
        <f t="shared" ca="1" si="106"/>
        <v>43678449.367239699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43678449.367239699</v>
      </c>
      <c r="J1135" s="455">
        <f t="array" ref="J1135">IFERROR(INDEX('Retirement Calculator'!J:J,MATCH('Isaac 401k'!N1135,'Retirement Calculator'!A:A,0),0),0)</f>
        <v>6404.7404596389215</v>
      </c>
      <c r="K1135" s="455">
        <f t="shared" ca="1" si="105"/>
        <v>181966.8526115836</v>
      </c>
      <c r="L1135" s="455">
        <f t="shared" ca="1" si="106"/>
        <v>43854011.479391649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43854011.479391649</v>
      </c>
      <c r="J1136" s="455">
        <f t="array" ref="J1136">IFERROR(INDEX('Retirement Calculator'!J:J,MATCH('Isaac 401k'!N1136,'Retirement Calculator'!A:A,0),0),0)</f>
        <v>6404.7404596389215</v>
      </c>
      <c r="K1136" s="455">
        <f t="shared" ca="1" si="105"/>
        <v>182698.36141221673</v>
      </c>
      <c r="L1136" s="455">
        <f t="shared" ca="1" si="106"/>
        <v>44030305.100344233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44030305.100344233</v>
      </c>
      <c r="J1137" s="455">
        <f t="array" ref="J1137">IFERROR(INDEX('Retirement Calculator'!J:J,MATCH('Isaac 401k'!N1137,'Retirement Calculator'!A:A,0),0),0)</f>
        <v>6404.7404596389215</v>
      </c>
      <c r="K1137" s="455">
        <f t="shared" ca="1" si="105"/>
        <v>183432.91816618582</v>
      </c>
      <c r="L1137" s="455">
        <f t="shared" ca="1" si="106"/>
        <v>44207333.27805078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44207333.27805078</v>
      </c>
      <c r="J1138" s="455">
        <f t="array" ref="J1138">IFERROR(INDEX('Retirement Calculator'!J:J,MATCH('Isaac 401k'!N1138,'Retirement Calculator'!A:A,0),0),0)</f>
        <v>6404.7404596389215</v>
      </c>
      <c r="K1138" s="455">
        <f t="shared" ca="1" si="105"/>
        <v>184170.53557329642</v>
      </c>
      <c r="L1138" s="455">
        <f t="shared" ca="1" si="106"/>
        <v>44385099.073164441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44385099.073164441</v>
      </c>
      <c r="J1139" s="455">
        <f t="array" ref="J1139">IFERROR(INDEX('Retirement Calculator'!J:J,MATCH('Isaac 401k'!N1139,'Retirement Calculator'!A:A,0),0),0)</f>
        <v>6404.7404596389215</v>
      </c>
      <c r="K1139" s="455">
        <f t="shared" ca="1" si="105"/>
        <v>184911.22638627002</v>
      </c>
      <c r="L1139" s="455">
        <f t="shared" ca="1" si="106"/>
        <v>44563605.559091076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44563605.559091076</v>
      </c>
      <c r="J1140" s="455">
        <f t="array" ref="J1140">IFERROR(INDEX('Retirement Calculator'!J:J,MATCH('Isaac 401k'!N1140,'Retirement Calculator'!A:A,0),0),0)</f>
        <v>6404.7404596389215</v>
      </c>
      <c r="K1140" s="455">
        <f t="shared" ca="1" si="105"/>
        <v>185655.00341096433</v>
      </c>
      <c r="L1140" s="455">
        <f t="shared" ca="1" si="106"/>
        <v>44742855.822042406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44742855.822042406</v>
      </c>
      <c r="J1141" s="455">
        <f t="array" ref="J1141">IFERROR(INDEX('Retirement Calculator'!J:J,MATCH('Isaac 401k'!N1141,'Retirement Calculator'!A:A,0),0),0)</f>
        <v>6404.7404596389215</v>
      </c>
      <c r="K1141" s="455">
        <f t="shared" ca="1" si="105"/>
        <v>186401.87950659488</v>
      </c>
      <c r="L1141" s="455">
        <f t="shared" ca="1" si="106"/>
        <v>44922852.961089365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44922852.961089365</v>
      </c>
      <c r="J1142" s="455">
        <f t="array" ref="J1142">IFERROR(INDEX('Retirement Calculator'!J:J,MATCH('Isaac 401k'!N1142,'Retirement Calculator'!A:A,0),0),0)</f>
        <v>6404.7404596389215</v>
      </c>
      <c r="K1142" s="455">
        <f t="shared" ca="1" si="105"/>
        <v>187151.8675859572</v>
      </c>
      <c r="L1142" s="455">
        <f t="shared" ca="1" si="106"/>
        <v>45103600.088215686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45103600.088215686</v>
      </c>
      <c r="J1143" s="455">
        <f t="array" ref="J1143">IFERROR(INDEX('Retirement Calculator'!J:J,MATCH('Isaac 401k'!N1143,'Retirement Calculator'!A:A,0),0),0)</f>
        <v>6404.7404596389215</v>
      </c>
      <c r="K1143" s="455">
        <f t="shared" ca="1" si="105"/>
        <v>187904.98061565022</v>
      </c>
      <c r="L1143" s="455">
        <f t="shared" ca="1" si="106"/>
        <v>45285100.328371704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45285100.328371704</v>
      </c>
      <c r="J1144" s="455">
        <f t="array" ref="J1144">IFERROR(INDEX('Retirement Calculator'!J:J,MATCH('Isaac 401k'!N1144,'Retirement Calculator'!A:A,0),0),0)</f>
        <v>6404.7404596389215</v>
      </c>
      <c r="K1144" s="455">
        <f t="shared" ca="1" si="105"/>
        <v>188661.23161630027</v>
      </c>
      <c r="L1144" s="455">
        <f t="shared" ca="1" si="106"/>
        <v>45467356.819528371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45467356.819528371</v>
      </c>
      <c r="J1145" s="455">
        <f t="array" ref="J1145">IFERROR(INDEX('Retirement Calculator'!J:J,MATCH('Isaac 401k'!N1145,'Retirement Calculator'!A:A,0),0),0)</f>
        <v>6404.7404596389215</v>
      </c>
      <c r="K1145" s="455">
        <f t="shared" ca="1" si="105"/>
        <v>189420.63366278639</v>
      </c>
      <c r="L1145" s="455">
        <f t="shared" ca="1" si="106"/>
        <v>45650372.712731525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45650372.712731525</v>
      </c>
      <c r="J1146" s="455">
        <f t="array" ref="J1146">IFERROR(INDEX('Retirement Calculator'!J:J,MATCH('Isaac 401k'!N1146,'Retirement Calculator'!A:A,0),0),0)</f>
        <v>6404.7404596389215</v>
      </c>
      <c r="K1146" s="455">
        <f t="shared" ca="1" si="105"/>
        <v>190183.19988446622</v>
      </c>
      <c r="L1146" s="455">
        <f t="shared" ca="1" si="106"/>
        <v>45834151.172156356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45834151.172156356</v>
      </c>
      <c r="J1147" s="455">
        <f t="array" ref="J1147">IFERROR(INDEX('Retirement Calculator'!J:J,MATCH('Isaac 401k'!N1147,'Retirement Calculator'!A:A,0),0),0)</f>
        <v>6404.7404596389215</v>
      </c>
      <c r="K1147" s="455">
        <f t="shared" ca="1" si="105"/>
        <v>190948.94346540299</v>
      </c>
      <c r="L1147" s="455">
        <f t="shared" ca="1" si="106"/>
        <v>46018695.375162125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46018695.375162125</v>
      </c>
      <c r="J1148" s="455">
        <f t="array" ref="J1148">IFERROR(INDEX('Retirement Calculator'!J:J,MATCH('Isaac 401k'!N1148,'Retirement Calculator'!A:A,0),0),0)</f>
        <v>6404.7404596389215</v>
      </c>
      <c r="K1148" s="455">
        <f t="shared" ca="1" si="105"/>
        <v>191717.87764459371</v>
      </c>
      <c r="L1148" s="455">
        <f t="shared" ca="1" si="106"/>
        <v>46204008.51234708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46204008.51234708</v>
      </c>
      <c r="J1149" s="455">
        <f t="array" ref="J1149">IFERROR(INDEX('Retirement Calculator'!J:J,MATCH('Isaac 401k'!N1149,'Retirement Calculator'!A:A,0),0),0)</f>
        <v>6404.7404596389215</v>
      </c>
      <c r="K1149" s="455">
        <f t="shared" ca="1" si="105"/>
        <v>192490.01571619767</v>
      </c>
      <c r="L1149" s="455">
        <f t="shared" ca="1" si="106"/>
        <v>46390093.787603639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46390093.787603639</v>
      </c>
      <c r="J1150" s="455">
        <f t="array" ref="J1150">IFERROR(INDEX('Retirement Calculator'!J:J,MATCH('Isaac 401k'!N1150,'Retirement Calculator'!A:A,0),0),0)</f>
        <v>6404.7404596389215</v>
      </c>
      <c r="K1150" s="455">
        <f t="shared" ca="1" si="105"/>
        <v>193265.37102976668</v>
      </c>
      <c r="L1150" s="455">
        <f t="shared" ca="1" si="106"/>
        <v>46576954.418173768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46576954.418173768</v>
      </c>
      <c r="J1151" s="455">
        <f t="array" ref="J1151">IFERROR(INDEX('Retirement Calculator'!J:J,MATCH('Isaac 401k'!N1151,'Retirement Calculator'!A:A,0),0),0)</f>
        <v>6404.7404596389215</v>
      </c>
      <c r="K1151" s="455">
        <f t="shared" ca="1" si="105"/>
        <v>194043.95699047553</v>
      </c>
      <c r="L1151" s="455">
        <f t="shared" ca="1" si="106"/>
        <v>46764593.634704605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46764593.634704605</v>
      </c>
      <c r="J1152" s="455">
        <f t="array" ref="J1152">IFERROR(INDEX('Retirement Calculator'!J:J,MATCH('Isaac 401k'!N1152,'Retirement Calculator'!A:A,0),0),0)</f>
        <v>6404.7404596389215</v>
      </c>
      <c r="K1152" s="455">
        <f t="shared" ca="1" si="105"/>
        <v>194825.78705935404</v>
      </c>
      <c r="L1152" s="455">
        <f t="shared" ca="1" si="106"/>
        <v>46953014.681304321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46953014.681304321</v>
      </c>
      <c r="J1153" s="455">
        <f t="array" ref="J1153">IFERROR(INDEX('Retirement Calculator'!J:J,MATCH('Isaac 401k'!N1153,'Retirement Calculator'!A:A,0),0),0)</f>
        <v>6404.7404596389215</v>
      </c>
      <c r="K1153" s="455">
        <f t="shared" ca="1" si="105"/>
        <v>195610.87475351951</v>
      </c>
      <c r="L1153" s="455">
        <f t="shared" ca="1" si="106"/>
        <v>47142220.815598205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47142220.815598205</v>
      </c>
      <c r="J1154" s="455">
        <f t="array" ref="J1154">IFERROR(INDEX('Retirement Calculator'!J:J,MATCH('Isaac 401k'!N1154,'Retirement Calculator'!A:A,0),0),0)</f>
        <v>6404.7404596389215</v>
      </c>
      <c r="K1154" s="455">
        <f t="shared" ca="1" si="105"/>
        <v>196399.23364641069</v>
      </c>
      <c r="L1154" s="455">
        <f t="shared" ca="1" si="106"/>
        <v>47332215.308784977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47332215.308784977</v>
      </c>
      <c r="J1155" s="455">
        <f t="array" ref="J1155">IFERROR(INDEX('Retirement Calculator'!J:J,MATCH('Isaac 401k'!N1155,'Retirement Calculator'!A:A,0),0),0)</f>
        <v>6404.7404596389215</v>
      </c>
      <c r="K1155" s="455">
        <f t="shared" ca="1" si="105"/>
        <v>197190.87736802225</v>
      </c>
      <c r="L1155" s="455">
        <f t="shared" ca="1" si="106"/>
        <v>47523001.445693366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47523001.445693366</v>
      </c>
      <c r="J1156" s="455">
        <f t="array" ref="J1156">IFERROR(INDEX('Retirement Calculator'!J:J,MATCH('Isaac 401k'!N1156,'Retirement Calculator'!A:A,0),0),0)</f>
        <v>6404.7404596389215</v>
      </c>
      <c r="K1156" s="455">
        <f t="shared" ca="1" si="105"/>
        <v>197985.81960514054</v>
      </c>
      <c r="L1156" s="455">
        <f t="shared" ca="1" si="106"/>
        <v>47714582.524838872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47714582.524838872</v>
      </c>
      <c r="J1157" s="455">
        <f t="array" ref="J1157">IFERROR(INDEX('Retirement Calculator'!J:J,MATCH('Isaac 401k'!N1157,'Retirement Calculator'!A:A,0),0),0)</f>
        <v>6404.7404596389215</v>
      </c>
      <c r="K1157" s="455">
        <f t="shared" ca="1" si="105"/>
        <v>198784.07410158016</v>
      </c>
      <c r="L1157" s="455">
        <f t="shared" ca="1" si="106"/>
        <v>47906961.858480819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47906961.858480819</v>
      </c>
      <c r="J1158" s="455">
        <f t="array" ref="J1158">IFERROR(INDEX('Retirement Calculator'!J:J,MATCH('Isaac 401k'!N1158,'Retirement Calculator'!A:A,0),0),0)</f>
        <v>6404.7404596389215</v>
      </c>
      <c r="K1158" s="455">
        <f t="shared" ca="1" si="105"/>
        <v>199585.65465842158</v>
      </c>
      <c r="L1158" s="455">
        <f t="shared" ca="1" si="106"/>
        <v>48100142.772679605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48100142.772679605</v>
      </c>
      <c r="J1159" s="455">
        <f t="array" ref="J1159">IFERROR(INDEX('Retirement Calculator'!J:J,MATCH('Isaac 401k'!N1159,'Retirement Calculator'!A:A,0),0),0)</f>
        <v>6404.7404596389215</v>
      </c>
      <c r="K1159" s="455">
        <f t="shared" ca="1" si="105"/>
        <v>200390.57513424987</v>
      </c>
      <c r="L1159" s="455">
        <f t="shared" ca="1" si="106"/>
        <v>48294128.607354216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48294128.607354216</v>
      </c>
      <c r="J1160" s="455">
        <f t="array" ref="J1160">IFERROR(INDEX('Retirement Calculator'!J:J,MATCH('Isaac 401k'!N1160,'Retirement Calculator'!A:A,0),0),0)</f>
        <v>6404.7404596389215</v>
      </c>
      <c r="K1160" s="455">
        <f t="shared" ca="1" si="105"/>
        <v>201198.84944539409</v>
      </c>
      <c r="L1160" s="455">
        <f t="shared" ca="1" si="106"/>
        <v>48488922.716339976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48488922.716339976</v>
      </c>
      <c r="J1161" s="455">
        <f t="array" ref="J1161">IFERROR(INDEX('Retirement Calculator'!J:J,MATCH('Isaac 401k'!N1161,'Retirement Calculator'!A:A,0),0),0)</f>
        <v>6404.7404596389215</v>
      </c>
      <c r="K1161" s="455">
        <f t="shared" ca="1" si="105"/>
        <v>202010.49156616809</v>
      </c>
      <c r="L1161" s="455">
        <f t="shared" ca="1" si="106"/>
        <v>48684528.467446506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48684528.467446506</v>
      </c>
      <c r="J1162" s="455">
        <f t="array" ref="J1162">IFERROR(INDEX('Retirement Calculator'!J:J,MATCH('Isaac 401k'!N1162,'Retirement Calculator'!A:A,0),0),0)</f>
        <v>6404.7404596389215</v>
      </c>
      <c r="K1162" s="455">
        <f t="shared" ca="1" si="105"/>
        <v>202825.51552911196</v>
      </c>
      <c r="L1162" s="455">
        <f t="shared" ca="1" si="106"/>
        <v>48880949.242515981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48880949.242515981</v>
      </c>
      <c r="J1163" s="455">
        <f t="array" ref="J1163">IFERROR(INDEX('Retirement Calculator'!J:J,MATCH('Isaac 401k'!N1163,'Retirement Calculator'!A:A,0),0),0)</f>
        <v>6404.7404596389215</v>
      </c>
      <c r="K1163" s="455">
        <f t="shared" ca="1" si="105"/>
        <v>203643.93542523478</v>
      </c>
      <c r="L1163" s="455">
        <f t="shared" ca="1" si="106"/>
        <v>49078188.437481582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49078188.437481582</v>
      </c>
      <c r="J1164" s="455">
        <f t="array" ref="J1164">IFERROR(INDEX('Retirement Calculator'!J:J,MATCH('Isaac 401k'!N1164,'Retirement Calculator'!A:A,0),0),0)</f>
        <v>6404.7404596389215</v>
      </c>
      <c r="K1164" s="455">
        <f t="shared" ca="1" si="105"/>
        <v>204465.7654042581</v>
      </c>
      <c r="L1164" s="455">
        <f t="shared" ca="1" si="106"/>
        <v>49276249.462426208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49276249.462426208</v>
      </c>
      <c r="J1165" s="455">
        <f t="array" ref="J1165">IFERROR(INDEX('Retirement Calculator'!J:J,MATCH('Isaac 401k'!N1165,'Retirement Calculator'!A:A,0),0),0)</f>
        <v>6404.7404596389215</v>
      </c>
      <c r="K1165" s="455">
        <f t="shared" ca="1" si="105"/>
        <v>205291.01967486073</v>
      </c>
      <c r="L1165" s="455">
        <f t="shared" ca="1" si="106"/>
        <v>49475135.741641432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49475135.741641432</v>
      </c>
      <c r="J1166" s="455">
        <f t="array" ref="J1166">IFERROR(INDEX('Retirement Calculator'!J:J,MATCH('Isaac 401k'!N1166,'Retirement Calculator'!A:A,0),0),0)</f>
        <v>6404.7404596389215</v>
      </c>
      <c r="K1166" s="455">
        <f t="shared" ca="1" si="105"/>
        <v>206119.71250492416</v>
      </c>
      <c r="L1166" s="455">
        <f t="shared" ca="1" si="106"/>
        <v>49674850.71368672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49674850.71368672</v>
      </c>
      <c r="J1167" s="455">
        <f t="array" ref="J1167">IFERROR(INDEX('Retirement Calculator'!J:J,MATCH('Isaac 401k'!N1167,'Retirement Calculator'!A:A,0),0),0)</f>
        <v>6404.7404596389215</v>
      </c>
      <c r="K1167" s="455">
        <f t="shared" ca="1" si="105"/>
        <v>206951.85822177952</v>
      </c>
      <c r="L1167" s="455">
        <f t="shared" ca="1" si="106"/>
        <v>49875397.83144886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49875397.83144886</v>
      </c>
      <c r="J1168" s="455">
        <f t="array" ref="J1168">IFERROR(INDEX('Retirement Calculator'!J:J,MATCH('Isaac 401k'!N1168,'Retirement Calculator'!A:A,0),0),0)</f>
        <v>6404.7404596389215</v>
      </c>
      <c r="K1168" s="455">
        <f t="shared" ca="1" si="105"/>
        <v>207787.4712124551</v>
      </c>
      <c r="L1168" s="455">
        <f t="shared" ca="1" si="106"/>
        <v>50076780.562201679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50076780.562201679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208653.25234250698</v>
      </c>
      <c r="L1169" s="455">
        <f t="shared" ca="1" si="106"/>
        <v>50285433.814544186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50285433.814544186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209522.64089393412</v>
      </c>
      <c r="L1170" s="455">
        <f t="shared" ca="1" si="106"/>
        <v>50494956.455438122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50494956.455438122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210395.65189765883</v>
      </c>
      <c r="L1171" s="455">
        <f t="shared" ca="1" si="106"/>
        <v>50705352.107335784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50705352.107335784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211272.30044723244</v>
      </c>
      <c r="L1172" s="455">
        <f t="shared" ca="1" si="106"/>
        <v>50916624.407783017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50916624.407783017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212152.60169909589</v>
      </c>
      <c r="L1173" s="455">
        <f t="shared" ca="1" si="106"/>
        <v>51128777.009482116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51128777.009482116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213036.57087284213</v>
      </c>
      <c r="L1174" s="455">
        <f t="shared" ca="1" si="106"/>
        <v>51341813.580354959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51341813.580354959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213924.22325147898</v>
      </c>
      <c r="L1175" s="455">
        <f t="shared" ca="1" si="106"/>
        <v>51555737.803606436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51555737.803606436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214815.57418169349</v>
      </c>
      <c r="L1176" s="455">
        <f t="shared" ca="1" si="106"/>
        <v>51770553.377788126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51770553.377788126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215710.63907411718</v>
      </c>
      <c r="L1177" s="455">
        <f t="shared" ca="1" si="106"/>
        <v>51986264.016862243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51986264.016862243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216609.43340359267</v>
      </c>
      <c r="L1178" s="455">
        <f t="shared" ca="1" si="106"/>
        <v>52202873.45026584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52202873.45026584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217511.972709441</v>
      </c>
      <c r="L1179" s="455">
        <f t="shared" ca="1" si="106"/>
        <v>52420385.422975279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52420385.422975279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218418.27259573032</v>
      </c>
      <c r="L1180" s="455">
        <f t="shared" ca="1" si="106"/>
        <v>52638803.695571013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52638803.695571013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219328.34873154588</v>
      </c>
      <c r="L1181" s="455">
        <f t="shared" ca="1" si="106"/>
        <v>52858132.04430256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52858132.04430256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220242.21685126066</v>
      </c>
      <c r="L1182" s="455">
        <f t="shared" ca="1" si="106"/>
        <v>53078374.261153825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53078374.261153825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221159.89275480763</v>
      </c>
      <c r="L1183" s="455">
        <f t="shared" ca="1" si="106"/>
        <v>53299534.153908633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53299534.153908633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222081.39230795266</v>
      </c>
      <c r="L1184" s="455">
        <f t="shared" ca="1" si="106"/>
        <v>53521615.546216585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53521615.546216585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223006.73144256906</v>
      </c>
      <c r="L1185" s="455">
        <f t="shared" ca="1" si="106"/>
        <v>53744622.277659155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53744622.277659155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223935.92615691316</v>
      </c>
      <c r="L1186" s="455">
        <f t="shared" ca="1" si="106"/>
        <v>53968558.203816071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53968558.203816071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224868.99251590029</v>
      </c>
      <c r="L1187" s="455">
        <f t="shared" ca="1" si="106"/>
        <v>54193427.19633197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54193427.19633197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225805.94665138322</v>
      </c>
      <c r="L1188" s="455">
        <f t="shared" ca="1" si="106"/>
        <v>54419233.142983355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54419233.142983355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226746.80476243061</v>
      </c>
      <c r="L1189" s="455">
        <f t="shared" ca="1" si="106"/>
        <v>54645979.947745785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54645979.947745785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227691.58311560741</v>
      </c>
      <c r="L1190" s="455">
        <f t="shared" ca="1" si="106"/>
        <v>54873671.530861393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54873671.530861393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228640.29804525577</v>
      </c>
      <c r="L1191" s="455">
        <f t="shared" ca="1" si="106"/>
        <v>55102311.828906648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55102311.828906648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229592.96595377769</v>
      </c>
      <c r="L1192" s="455">
        <f t="shared" ca="1" si="106"/>
        <v>55331904.794860423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55331904.794860423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230549.60331191844</v>
      </c>
      <c r="L1193" s="455">
        <f t="shared" ca="1" si="106"/>
        <v>55562454.398172341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55562454.398172341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231510.2266590514</v>
      </c>
      <c r="L1194" s="455">
        <f t="shared" ca="1" si="106"/>
        <v>55793964.624831393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55793964.624831393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232474.8526034641</v>
      </c>
      <c r="L1195" s="455">
        <f t="shared" ca="1" si="106"/>
        <v>56026439.477434859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56026439.477434859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233443.49782264524</v>
      </c>
      <c r="L1196" s="455">
        <f t="shared" ca="1" si="106"/>
        <v>56259882.975257501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56259882.975257501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234416.17906357293</v>
      </c>
      <c r="L1197" s="455">
        <f t="shared" ca="1" si="106"/>
        <v>56494299.154321074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56494299.154321074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235392.91314300447</v>
      </c>
      <c r="L1198" s="455">
        <f t="shared" ca="1" si="106"/>
        <v>56729692.067464076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56729692.067464076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236373.71694776695</v>
      </c>
      <c r="L1199" s="455">
        <f t="shared" ca="1" si="106"/>
        <v>56966065.78441184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56966065.78441184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237358.60743504934</v>
      </c>
      <c r="L1200" s="455">
        <f t="shared" ca="1" si="106"/>
        <v>57203424.391846888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57203424.391846888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238347.60163269538</v>
      </c>
      <c r="L1201" s="455">
        <f t="shared" ca="1" si="106"/>
        <v>57441771.99347958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57441771.99347958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239340.71663949828</v>
      </c>
      <c r="L1202" s="455">
        <f t="shared" ca="1" si="106"/>
        <v>57681112.710119076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57681112.710119076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240337.9696254961</v>
      </c>
      <c r="L1203" s="455">
        <f t="shared" ca="1" si="106"/>
        <v>57921450.679744571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57921450.679744571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241339.37783226903</v>
      </c>
      <c r="L1204" s="455">
        <f t="shared" ca="1" si="106"/>
        <v>58162790.057576843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58162790.057576843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242344.9585732368</v>
      </c>
      <c r="L1205" s="455">
        <f t="shared" ca="1" si="106"/>
        <v>58405135.01615008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58405135.01615008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243354.72923395867</v>
      </c>
      <c r="L1206" s="455">
        <f t="shared" ca="1" si="106"/>
        <v>58648489.745384037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58648489.745384037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244368.70727243353</v>
      </c>
      <c r="L1207" s="455">
        <f t="shared" ca="1" si="106"/>
        <v>58892858.45265647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58892858.45265647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245386.91021940197</v>
      </c>
      <c r="L1208" s="455">
        <f t="shared" ca="1" si="106"/>
        <v>59138245.362875871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59138245.362875871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246409.3556786495</v>
      </c>
      <c r="L1209" s="455">
        <f t="shared" ca="1" si="106"/>
        <v>59384654.718554519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59384654.718554519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247436.06132731048</v>
      </c>
      <c r="L1210" s="455">
        <f t="shared" ca="1" si="106"/>
        <v>59632090.779881828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59632090.779881828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248467.04491617429</v>
      </c>
      <c r="L1211" s="455">
        <f t="shared" ca="1" si="106"/>
        <v>59880557.824798003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59880557.824798003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249502.32426999172</v>
      </c>
      <c r="L1212" s="455">
        <f t="shared" ca="1" si="106"/>
        <v>60130060.149067998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60130060.149067998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250541.91728778335</v>
      </c>
      <c r="L1213" s="455">
        <f t="shared" ca="1" si="106"/>
        <v>60380602.06635578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60380602.06635578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251585.84194314908</v>
      </c>
      <c r="L1214" s="455">
        <f t="shared" ca="1" si="106"/>
        <v>60632187.908298932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60632187.908298932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252634.11628457883</v>
      </c>
      <c r="L1215" s="455">
        <f t="shared" ca="1" si="106"/>
        <v>60884822.024583511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60884822.024583511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253686.75843576461</v>
      </c>
      <c r="L1216" s="455">
        <f t="shared" ca="1" si="106"/>
        <v>61138508.783019274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61138508.783019274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254743.78659591364</v>
      </c>
      <c r="L1217" s="455">
        <f t="shared" ca="1" si="106"/>
        <v>61393252.569615185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61393252.569615185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255805.2190400633</v>
      </c>
      <c r="L1218" s="455">
        <f t="shared" ca="1" si="106"/>
        <v>61649057.788655251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61649057.788655251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256871.07411939692</v>
      </c>
      <c r="L1219" s="455">
        <f t="shared" ca="1" si="106"/>
        <v>61905928.862774648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61905928.862774648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257941.37026156101</v>
      </c>
      <c r="L1220" s="455">
        <f t="shared" ca="1" si="106"/>
        <v>62163870.233036205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62163870.233036205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259016.1259709842</v>
      </c>
      <c r="L1221" s="455">
        <f t="shared" ca="1" si="106"/>
        <v>62422886.359007187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62422886.359007187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260095.35982919662</v>
      </c>
      <c r="L1222" s="455">
        <f t="shared" ca="1" si="106"/>
        <v>62682981.718836382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62682981.718836382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261179.09049515158</v>
      </c>
      <c r="L1223" s="455">
        <f t="shared" ca="1" si="106"/>
        <v>62944160.809331536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62944160.809331536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262267.33670554805</v>
      </c>
      <c r="L1224" s="455">
        <f t="shared" ca="1" si="106"/>
        <v>63206428.146037087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63206428.146037087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263360.11727515451</v>
      </c>
      <c r="L1225" s="455">
        <f t="shared" ca="1" si="106"/>
        <v>63469788.263312243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63469788.263312243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264457.45109713433</v>
      </c>
      <c r="L1226" s="455">
        <f t="shared" ca="1" si="106"/>
        <v>63734245.714409374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63734245.714409374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265559.35714337241</v>
      </c>
      <c r="L1227" s="455">
        <f t="shared" ca="1" si="106"/>
        <v>63999805.071552746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63999805.071552746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266665.85446480312</v>
      </c>
      <c r="L1228" s="455">
        <f t="shared" ca="1" si="106"/>
        <v>64266470.926017553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64266470.926017553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267776.96219173982</v>
      </c>
      <c r="L1229" s="455">
        <f t="shared" ca="1" si="106"/>
        <v>64534247.888209291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64534247.888209291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268892.69953420537</v>
      </c>
      <c r="L1230" s="455">
        <f t="shared" ca="1" si="106"/>
        <v>64803140.587743498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64803140.587743498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270013.08578226453</v>
      </c>
      <c r="L1231" s="455">
        <f t="shared" ca="1" si="106"/>
        <v>65073153.673525766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65073153.673525766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271138.14030635741</v>
      </c>
      <c r="L1232" s="455">
        <f t="shared" ca="1" si="106"/>
        <v>65344291.813832127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65344291.813832127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272267.88255763386</v>
      </c>
      <c r="L1233" s="455">
        <f t="shared" ca="1" si="106"/>
        <v>65616559.696389757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65616559.696389757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273402.33206829068</v>
      </c>
      <c r="L1234" s="455">
        <f t="shared" ca="1" si="106"/>
        <v>65889962.028458051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65889962.028458051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274541.50845190854</v>
      </c>
      <c r="L1235" s="455">
        <f t="shared" ca="1" si="106"/>
        <v>66164503.53690996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66164503.53690996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275685.43140379153</v>
      </c>
      <c r="L1236" s="455">
        <f t="shared" ca="1" si="106"/>
        <v>66440188.968313754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66440188.968313754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276834.12070130731</v>
      </c>
      <c r="L1237" s="455">
        <f t="shared" ca="1" si="106"/>
        <v>66717023.089015059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66717023.089015059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277987.5962042294</v>
      </c>
      <c r="L1238" s="455">
        <f t="shared" ca="1" si="106"/>
        <v>66995010.685219288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66995010.685219288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279145.87785508035</v>
      </c>
      <c r="L1239" s="455">
        <f t="shared" ca="1" si="106"/>
        <v>67274156.563074365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67274156.563074365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280308.98567947652</v>
      </c>
      <c r="L1240" s="455">
        <f t="shared" ca="1" si="106"/>
        <v>67554465.548753843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67554465.548753843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281476.93978647434</v>
      </c>
      <c r="L1241" s="455">
        <f t="shared" ca="1" si="106"/>
        <v>67835942.488540322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67835942.488540322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282649.76036891801</v>
      </c>
      <c r="L1242" s="455">
        <f t="shared" ca="1" si="106"/>
        <v>68118592.248909235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68118592.248909235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283827.46770378848</v>
      </c>
      <c r="L1243" s="455">
        <f t="shared" ca="1" si="106"/>
        <v>68402419.716613024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68402419.716613024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285010.08215255424</v>
      </c>
      <c r="L1244" s="455">
        <f t="shared" ca="1" si="106"/>
        <v>68687429.798765585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68687429.798765585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286197.62416152324</v>
      </c>
      <c r="L1245" s="455">
        <f t="shared" ca="1" si="106"/>
        <v>68973627.422927111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68973627.422927111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287390.11426219629</v>
      </c>
      <c r="L1246" s="455">
        <f t="shared" ca="1" si="106"/>
        <v>69261017.537189305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69261017.537189305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288587.57307162212</v>
      </c>
      <c r="L1247" s="455">
        <f t="shared" ca="1" si="106"/>
        <v>69549605.110260934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69549605.110260934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289790.02129275387</v>
      </c>
      <c r="L1248" s="455">
        <f t="shared" ca="1" si="106"/>
        <v>69839395.131553695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69839395.131553695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290997.47971480706</v>
      </c>
      <c r="L1249" s="455">
        <f t="shared" ca="1" si="106"/>
        <v>70130392.611268505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70130392.611268505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292209.96921361878</v>
      </c>
      <c r="L1250" s="455">
        <f t="shared" ca="1" si="106"/>
        <v>70422602.580482125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70422602.580482125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293427.51075200888</v>
      </c>
      <c r="L1251" s="455">
        <f t="shared" ca="1" si="106"/>
        <v>70716030.091234133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70716030.091234133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294650.12538014224</v>
      </c>
      <c r="L1252" s="455">
        <f t="shared" ca="1" si="106"/>
        <v>71010680.216614276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71010680.216614276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295877.83423589281</v>
      </c>
      <c r="L1253" s="455">
        <f t="shared" ca="1" si="106"/>
        <v>71306558.050850168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71306558.050850168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297110.65854520904</v>
      </c>
      <c r="L1254" s="455">
        <f t="shared" ca="1" si="106"/>
        <v>71603668.709395379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71603668.709395379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298348.61962248076</v>
      </c>
      <c r="L1255" s="455">
        <f t="shared" ca="1" si="106"/>
        <v>71902017.329017863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71902017.329017863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299591.73887090775</v>
      </c>
      <c r="L1256" s="455">
        <f t="shared" ca="1" si="106"/>
        <v>72201609.067888767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72201609.067888767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300840.03778286988</v>
      </c>
      <c r="L1257" s="455">
        <f t="shared" ca="1" si="106"/>
        <v>72502449.105671629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72502449.105671629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302093.53794029844</v>
      </c>
      <c r="L1258" s="455">
        <f t="shared" ca="1" si="106"/>
        <v>72804542.643611923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72804542.643611923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303352.26101504965</v>
      </c>
      <c r="L1259" s="455">
        <f t="shared" ca="1" si="106"/>
        <v>73107894.904626966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73107894.904626966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304616.22876927903</v>
      </c>
      <c r="L1260" s="455">
        <f t="shared" ca="1" si="106"/>
        <v>73412511.133396238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73412511.133396238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305885.46305581764</v>
      </c>
      <c r="L1261" s="455">
        <f t="shared" ca="1" si="106"/>
        <v>73718396.596452057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73718396.596452057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307159.98581855022</v>
      </c>
      <c r="L1262" s="455">
        <f t="shared" ca="1" si="106"/>
        <v>74025556.582270607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74025556.582270607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308439.81909279421</v>
      </c>
      <c r="L1263" s="455">
        <f t="shared" ca="1" si="106"/>
        <v>74333996.401363403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74333996.401363403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309724.98500568082</v>
      </c>
      <c r="L1264" s="455">
        <f t="shared" ca="1" si="106"/>
        <v>74643721.386369079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74643721.386369079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311015.50577653782</v>
      </c>
      <c r="L1265" s="455">
        <f t="shared" ca="1" si="106"/>
        <v>74954736.892145619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74954736.892145619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312311.40371727338</v>
      </c>
      <c r="L1266" s="455">
        <f t="shared" ca="1" si="106"/>
        <v>75267048.295862898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75267048.295862898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313612.70123276208</v>
      </c>
      <c r="L1267" s="455">
        <f t="shared" ca="1" si="106"/>
        <v>75580660.997095659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75580660.997095659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314919.42082123191</v>
      </c>
      <c r="L1268" s="455">
        <f t="shared" ca="1" si="106"/>
        <v>75895580.417916894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75895580.417916894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316231.58507465373</v>
      </c>
      <c r="L1269" s="455">
        <f t="shared" ca="1" si="106"/>
        <v>76211812.002991542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76211812.002991542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317549.21667913144</v>
      </c>
      <c r="L1270" s="455">
        <f t="shared" ca="1" si="106"/>
        <v>76529361.219670668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76529361.219670668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318872.33841529442</v>
      </c>
      <c r="L1271" s="455">
        <f t="shared" ca="1" si="106"/>
        <v>76848233.558085963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76848233.558085963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320200.97315869149</v>
      </c>
      <c r="L1272" s="455">
        <f t="shared" ca="1" si="106"/>
        <v>77168434.53124465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77168434.53124465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321535.14388018602</v>
      </c>
      <c r="L1273" s="455">
        <f t="shared" ca="1" si="106"/>
        <v>77489969.675124839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77489969.675124839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322874.87364635349</v>
      </c>
      <c r="L1274" s="455">
        <f t="shared" ca="1" si="106"/>
        <v>77812844.548771188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77812844.548771188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324220.18561987992</v>
      </c>
      <c r="L1275" s="455">
        <f t="shared" ca="1" si="106"/>
        <v>78137064.734391063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78137064.734391063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325571.10305996274</v>
      </c>
      <c r="L1276" s="455">
        <f t="shared" ca="1" si="106"/>
        <v>78462635.837451026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78462635.837451026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326927.64932271262</v>
      </c>
      <c r="L1277" s="455">
        <f t="shared" ca="1" si="106"/>
        <v>78789563.486773744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78789563.486773744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328289.84786155727</v>
      </c>
      <c r="L1278" s="455">
        <f t="shared" ca="1" si="106"/>
        <v>79117853.334635302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79117853.334635302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329657.72222764709</v>
      </c>
      <c r="L1279" s="455">
        <f t="shared" ca="1" si="106"/>
        <v>79447511.05686295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79447511.05686295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331031.29607026227</v>
      </c>
      <c r="L1280" s="455">
        <f t="shared" ca="1" si="106"/>
        <v>79778542.352933213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79778542.352933213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332410.5931372217</v>
      </c>
      <c r="L1281" s="455">
        <f t="shared" ca="1" si="106"/>
        <v>80110952.946070433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80110952.946070433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333795.63727529347</v>
      </c>
      <c r="L1282" s="455">
        <f t="shared" ca="1" si="106"/>
        <v>80444748.583345726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80444748.583345726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335186.45243060717</v>
      </c>
      <c r="L1283" s="455">
        <f t="shared" ref="L1283:L1537" ca="1" si="127">I1283-J1283+K1283</f>
        <v>80779935.035776332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80779935.035776332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336583.06264906807</v>
      </c>
      <c r="L1284" s="455">
        <f t="shared" ca="1" si="127"/>
        <v>81116518.098425403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81116518.098425403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337985.4920767725</v>
      </c>
      <c r="L1285" s="455">
        <f t="shared" ca="1" si="127"/>
        <v>81454503.590502173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81454503.590502173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339393.76496042573</v>
      </c>
      <c r="L1286" s="455">
        <f t="shared" ca="1" si="127"/>
        <v>81793897.355462596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81793897.355462596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340807.90564776084</v>
      </c>
      <c r="L1287" s="455">
        <f t="shared" ca="1" si="127"/>
        <v>82134705.26111035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82134705.26111035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342227.9385879598</v>
      </c>
      <c r="L1288" s="455">
        <f t="shared" ca="1" si="127"/>
        <v>82476933.199698314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82476933.199698314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343653.88833207631</v>
      </c>
      <c r="L1289" s="455">
        <f t="shared" ca="1" si="127"/>
        <v>82820587.088030383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82820587.088030383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345085.77953345992</v>
      </c>
      <c r="L1290" s="455">
        <f t="shared" ca="1" si="127"/>
        <v>83165672.867563844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83165672.867563844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346523.63694818266</v>
      </c>
      <c r="L1291" s="455">
        <f t="shared" ca="1" si="127"/>
        <v>83512196.504512027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83512196.504512027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347967.48543546675</v>
      </c>
      <c r="L1292" s="455">
        <f t="shared" ca="1" si="127"/>
        <v>83860163.989947498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83860163.989947498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349417.34995811456</v>
      </c>
      <c r="L1293" s="455">
        <f t="shared" ca="1" si="127"/>
        <v>84209581.33990562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84209581.33990562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350873.25558294007</v>
      </c>
      <c r="L1294" s="455">
        <f t="shared" ca="1" si="127"/>
        <v>84560454.595488563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84560454.595488563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352335.22748120234</v>
      </c>
      <c r="L1295" s="455">
        <f t="shared" ca="1" si="127"/>
        <v>84912789.822969764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84912789.822969764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353803.2909290407</v>
      </c>
      <c r="L1296" s="455">
        <f t="shared" ca="1" si="127"/>
        <v>85266593.113898799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85266593.113898799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355277.47130791168</v>
      </c>
      <c r="L1297" s="455">
        <f t="shared" ca="1" si="127"/>
        <v>85621870.585206717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85621870.585206717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356757.79410502798</v>
      </c>
      <c r="L1298" s="455">
        <f t="shared" ca="1" si="127"/>
        <v>85978628.37931174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85978628.37931174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358244.28491379891</v>
      </c>
      <c r="L1299" s="455">
        <f t="shared" ca="1" si="127"/>
        <v>86336872.664225534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86336872.664225534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359736.96943427308</v>
      </c>
      <c r="L1300" s="455">
        <f t="shared" ca="1" si="127"/>
        <v>86696609.63365981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86696609.63365981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361235.87347358256</v>
      </c>
      <c r="L1301" s="455">
        <f t="shared" ca="1" si="127"/>
        <v>87057845.507133394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87057845.507133394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362741.02294638916</v>
      </c>
      <c r="L1302" s="455">
        <f t="shared" ca="1" si="127"/>
        <v>87420586.530079782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87420586.530079782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364252.44387533242</v>
      </c>
      <c r="L1303" s="455">
        <f t="shared" ca="1" si="127"/>
        <v>87784838.97395511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87784838.97395511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365770.16239147959</v>
      </c>
      <c r="L1304" s="455">
        <f t="shared" ca="1" si="127"/>
        <v>88150609.136346593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88150609.136346593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367294.20473477745</v>
      </c>
      <c r="L1305" s="455">
        <f t="shared" ca="1" si="127"/>
        <v>88517903.341081366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88517903.341081366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368824.59725450567</v>
      </c>
      <c r="L1306" s="455">
        <f t="shared" ca="1" si="127"/>
        <v>88886727.938335866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88886727.938335866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370361.36640973279</v>
      </c>
      <c r="L1307" s="455">
        <f t="shared" ca="1" si="127"/>
        <v>89257089.3047456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89257089.3047456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371904.53876977332</v>
      </c>
      <c r="L1308" s="455">
        <f t="shared" ca="1" si="127"/>
        <v>89628993.843515366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89628993.843515366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373454.14101464738</v>
      </c>
      <c r="L1309" s="455">
        <f t="shared" ca="1" si="127"/>
        <v>90002447.984530017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90002447.984530017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375010.19993554172</v>
      </c>
      <c r="L1310" s="455">
        <f t="shared" ca="1" si="127"/>
        <v>90377458.184465557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90377458.184465557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376572.74243527313</v>
      </c>
      <c r="L1311" s="455">
        <f t="shared" ca="1" si="127"/>
        <v>90754030.926900834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90754030.926900834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378141.79552875349</v>
      </c>
      <c r="L1312" s="455">
        <f t="shared" ca="1" si="127"/>
        <v>91132172.722429588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91132172.722429588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379717.38634345663</v>
      </c>
      <c r="L1313" s="455">
        <f t="shared" ca="1" si="127"/>
        <v>91511890.108773038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91511890.108773038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381299.54211988766</v>
      </c>
      <c r="L1314" s="455">
        <f t="shared" ca="1" si="127"/>
        <v>91893189.650892928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91893189.650892928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382888.29021205386</v>
      </c>
      <c r="L1315" s="455">
        <f t="shared" ca="1" si="127"/>
        <v>92276077.941104978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92276077.941104978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384483.65808793739</v>
      </c>
      <c r="L1316" s="455">
        <f t="shared" ca="1" si="127"/>
        <v>92660561.599192917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92660561.599192917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386085.67332997051</v>
      </c>
      <c r="L1317" s="455">
        <f t="shared" ca="1" si="127"/>
        <v>93046647.272522882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93046647.272522882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387694.36363551201</v>
      </c>
      <c r="L1318" s="455">
        <f t="shared" ca="1" si="127"/>
        <v>93434341.636158392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93434341.636158392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389309.75681732665</v>
      </c>
      <c r="L1319" s="455">
        <f t="shared" ca="1" si="127"/>
        <v>93823651.392975718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93823651.392975718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390931.8808040655</v>
      </c>
      <c r="L1320" s="455">
        <f t="shared" ca="1" si="127"/>
        <v>94214583.27377978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94214583.27377978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392560.76364074909</v>
      </c>
      <c r="L1321" s="455">
        <f t="shared" ca="1" si="127"/>
        <v>94607144.037420526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94607144.037420526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394196.43348925217</v>
      </c>
      <c r="L1322" s="455">
        <f t="shared" ca="1" si="127"/>
        <v>95001340.470909774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95001340.470909774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395838.91862879071</v>
      </c>
      <c r="L1323" s="455">
        <f t="shared" ca="1" si="127"/>
        <v>95397179.389538571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95397179.389538571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397488.24745641073</v>
      </c>
      <c r="L1324" s="455">
        <f t="shared" ca="1" si="127"/>
        <v>95794667.636994988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95794667.636994988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399144.44848747912</v>
      </c>
      <c r="L1325" s="455">
        <f t="shared" ca="1" si="127"/>
        <v>96193812.085482463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96193812.085482463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400807.55035617691</v>
      </c>
      <c r="L1326" s="455">
        <f t="shared" ca="1" si="127"/>
        <v>96594619.635838643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96594619.635838643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402477.58181599434</v>
      </c>
      <c r="L1327" s="455">
        <f t="shared" ca="1" si="127"/>
        <v>96997097.217654631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96997097.217654631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404154.57174022764</v>
      </c>
      <c r="L1328" s="455">
        <f t="shared" ca="1" si="127"/>
        <v>97401251.789394855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97401251.789394855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405838.54912247858</v>
      </c>
      <c r="L1329" s="455">
        <f t="shared" ca="1" si="127"/>
        <v>97807090.338517338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97807090.338517338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407529.5430771556</v>
      </c>
      <c r="L1330" s="455">
        <f t="shared" ca="1" si="127"/>
        <v>98214619.881594494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98214619.881594494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409227.58283997705</v>
      </c>
      <c r="L1331" s="455">
        <f t="shared" ca="1" si="127"/>
        <v>98623847.464434475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98623847.464434475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410932.69776847697</v>
      </c>
      <c r="L1332" s="455">
        <f t="shared" ca="1" si="127"/>
        <v>99034780.162202954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99034780.162202954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412644.91734251229</v>
      </c>
      <c r="L1333" s="455">
        <f t="shared" ca="1" si="127"/>
        <v>99447425.079545468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99447425.079545468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414364.2711647728</v>
      </c>
      <c r="L1334" s="455">
        <f t="shared" ca="1" si="127"/>
        <v>99861789.350710243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99861789.350710243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416090.78896129265</v>
      </c>
      <c r="L1335" s="455">
        <f t="shared" ca="1" si="127"/>
        <v>100277880.13967153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100277880.13967153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417824.50058196473</v>
      </c>
      <c r="L1336" s="455">
        <f t="shared" ca="1" si="127"/>
        <v>100695704.6402535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100695704.6402535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419565.43600105622</v>
      </c>
      <c r="L1337" s="455">
        <f t="shared" ca="1" si="127"/>
        <v>101115270.07625456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101115270.07625456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421313.62531772733</v>
      </c>
      <c r="L1338" s="455">
        <f t="shared" ca="1" si="127"/>
        <v>101536583.70157228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101536583.70157228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423069.09875655116</v>
      </c>
      <c r="L1339" s="455">
        <f t="shared" ca="1" si="127"/>
        <v>101959652.80032884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101959652.80032884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424831.88666803681</v>
      </c>
      <c r="L1340" s="455">
        <f t="shared" ca="1" si="127"/>
        <v>102384484.68699688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102384484.68699688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426602.01952915365</v>
      </c>
      <c r="L1341" s="455">
        <f t="shared" ca="1" si="127"/>
        <v>102811086.70652603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102811086.70652603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428379.52794385841</v>
      </c>
      <c r="L1342" s="455">
        <f t="shared" ca="1" si="127"/>
        <v>103239466.23446989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103239466.23446989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430164.44264362456</v>
      </c>
      <c r="L1343" s="455">
        <f t="shared" ca="1" si="127"/>
        <v>103669630.67711352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103669630.67711352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431956.79448797298</v>
      </c>
      <c r="L1344" s="455">
        <f t="shared" ca="1" si="127"/>
        <v>104101587.47160149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104101587.47160149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433756.61446500616</v>
      </c>
      <c r="L1345" s="455">
        <f t="shared" ca="1" si="127"/>
        <v>104535344.0860665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104535344.0860665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435563.93369194376</v>
      </c>
      <c r="L1346" s="455">
        <f t="shared" ca="1" si="127"/>
        <v>104970908.01975845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104970908.01975845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437378.7834156602</v>
      </c>
      <c r="L1347" s="455">
        <f t="shared" ca="1" si="127"/>
        <v>105408286.80317411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105408286.80317411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439201.19501322549</v>
      </c>
      <c r="L1348" s="455">
        <f t="shared" ca="1" si="127"/>
        <v>105847487.99818733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105847487.99818733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441031.19999244722</v>
      </c>
      <c r="L1349" s="455">
        <f t="shared" ca="1" si="127"/>
        <v>106288519.19817978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106288519.19817978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442868.82999241573</v>
      </c>
      <c r="L1350" s="455">
        <f t="shared" ca="1" si="127"/>
        <v>106731388.02817219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106731388.02817219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444714.11678405083</v>
      </c>
      <c r="L1351" s="455">
        <f t="shared" ca="1" si="127"/>
        <v>107176102.14495625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107176102.14495625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446567.09227065108</v>
      </c>
      <c r="L1352" s="455">
        <f t="shared" ca="1" si="127"/>
        <v>107622669.2372269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107622669.2372269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448427.78848844534</v>
      </c>
      <c r="L1353" s="455">
        <f t="shared" ca="1" si="127"/>
        <v>108071097.02571535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108071097.02571535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450296.23760714737</v>
      </c>
      <c r="L1354" s="455">
        <f t="shared" ca="1" si="127"/>
        <v>108521393.2633225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108521393.2633225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452172.47193051042</v>
      </c>
      <c r="L1355" s="455">
        <f t="shared" ca="1" si="127"/>
        <v>108973565.73525301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108973565.73525301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454056.52389688749</v>
      </c>
      <c r="L1356" s="455">
        <f t="shared" ca="1" si="127"/>
        <v>109427622.25914989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109427622.25914989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455948.42607979121</v>
      </c>
      <c r="L1357" s="455">
        <f t="shared" ca="1" si="127"/>
        <v>109883570.68522969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109883570.68522969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457848.21118845709</v>
      </c>
      <c r="L1358" s="455">
        <f t="shared" ca="1" si="127"/>
        <v>110341418.89641814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110341418.89641814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459755.91206840886</v>
      </c>
      <c r="L1359" s="455">
        <f t="shared" ca="1" si="127"/>
        <v>110801174.80848655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110801174.80848655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461671.56170202728</v>
      </c>
      <c r="L1360" s="455">
        <f t="shared" ca="1" si="127"/>
        <v>111262846.37018858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111262846.37018858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463595.19320911908</v>
      </c>
      <c r="L1361" s="455">
        <f t="shared" ca="1" si="127"/>
        <v>111726441.56339769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111726441.56339769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465526.83984749037</v>
      </c>
      <c r="L1362" s="455">
        <f t="shared" ca="1" si="127"/>
        <v>112191968.40324518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112191968.40324518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467466.53501352156</v>
      </c>
      <c r="L1363" s="455">
        <f t="shared" ca="1" si="127"/>
        <v>112659434.93825871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112659434.93825871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469414.31224274461</v>
      </c>
      <c r="L1364" s="455">
        <f t="shared" ca="1" si="127"/>
        <v>113128849.25050145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113128849.25050145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471370.20521042269</v>
      </c>
      <c r="L1365" s="455">
        <f t="shared" ca="1" si="127"/>
        <v>113600219.45571187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113600219.45571187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473334.24773213279</v>
      </c>
      <c r="L1366" s="455">
        <f t="shared" ca="1" si="127"/>
        <v>114073553.703444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114073553.703444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475306.47376434994</v>
      </c>
      <c r="L1367" s="455">
        <f t="shared" ca="1" si="127"/>
        <v>114548860.17720835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114548860.17720835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477286.91740503471</v>
      </c>
      <c r="L1368" s="455">
        <f t="shared" ca="1" si="127"/>
        <v>115026147.09461339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115026147.09461339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479275.61289422237</v>
      </c>
      <c r="L1369" s="455">
        <f t="shared" ca="1" si="127"/>
        <v>115505422.70750761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115505422.70750761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481272.59461461502</v>
      </c>
      <c r="L1370" s="455">
        <f t="shared" ca="1" si="127"/>
        <v>115986695.30212222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115986695.30212222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483277.8970921759</v>
      </c>
      <c r="L1371" s="455">
        <f t="shared" ca="1" si="127"/>
        <v>116469973.1992144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116469973.1992144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485291.55499672674</v>
      </c>
      <c r="L1372" s="455">
        <f t="shared" ca="1" si="127"/>
        <v>116955264.75421113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116955264.75421113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487313.60314254637</v>
      </c>
      <c r="L1373" s="455">
        <f t="shared" ca="1" si="127"/>
        <v>117442578.35735367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117442578.35735367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489344.07648897363</v>
      </c>
      <c r="L1374" s="455">
        <f t="shared" ca="1" si="127"/>
        <v>117931922.43384264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117931922.43384264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491383.01014101104</v>
      </c>
      <c r="L1375" s="455">
        <f t="shared" ca="1" si="127"/>
        <v>118423305.44398366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118423305.44398366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493430.4393499319</v>
      </c>
      <c r="L1376" s="455">
        <f t="shared" ca="1" si="127"/>
        <v>118916735.88333359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118916735.88333359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495486.39951389004</v>
      </c>
      <c r="L1377" s="455">
        <f t="shared" ca="1" si="127"/>
        <v>119412222.28284748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119412222.28284748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497550.92617853108</v>
      </c>
      <c r="L1378" s="455">
        <f t="shared" ca="1" si="127"/>
        <v>119909773.20902601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119909773.20902601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499624.05503760843</v>
      </c>
      <c r="L1379" s="455">
        <f t="shared" ca="1" si="127"/>
        <v>120409397.26406361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120409397.26406361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501705.82193359837</v>
      </c>
      <c r="L1380" s="455">
        <f t="shared" ca="1" si="127"/>
        <v>120911103.08599721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120911103.08599721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503796.26285832172</v>
      </c>
      <c r="L1381" s="455">
        <f t="shared" ca="1" si="127"/>
        <v>121414899.34885553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121414899.34885553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505895.41395356465</v>
      </c>
      <c r="L1382" s="455">
        <f t="shared" ca="1" si="127"/>
        <v>121920794.76280908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121920794.76280908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508003.31151170452</v>
      </c>
      <c r="L1383" s="455">
        <f t="shared" ca="1" si="127"/>
        <v>122428798.07432079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122428798.07432079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510119.99197633663</v>
      </c>
      <c r="L1384" s="455">
        <f t="shared" ca="1" si="127"/>
        <v>122938918.06629713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122938918.06629713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512245.49194290471</v>
      </c>
      <c r="L1385" s="455">
        <f t="shared" ca="1" si="127"/>
        <v>123451163.55824003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123451163.55824003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514379.84815933346</v>
      </c>
      <c r="L1386" s="455">
        <f t="shared" ca="1" si="127"/>
        <v>123965543.40639935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123965543.40639935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516523.09752666391</v>
      </c>
      <c r="L1387" s="455">
        <f t="shared" ca="1" si="127"/>
        <v>124482066.50392602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124482066.50392602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518675.27709969168</v>
      </c>
      <c r="L1388" s="455">
        <f t="shared" ca="1" si="127"/>
        <v>125000741.78102572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125000741.78102572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520836.42408760724</v>
      </c>
      <c r="L1389" s="455">
        <f t="shared" ca="1" si="127"/>
        <v>125521578.20511334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125521578.20511334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523006.57585463888</v>
      </c>
      <c r="L1390" s="455">
        <f t="shared" ca="1" si="127"/>
        <v>126044584.78096798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126044584.78096798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525185.76992069988</v>
      </c>
      <c r="L1391" s="455">
        <f t="shared" ca="1" si="127"/>
        <v>126569770.55088869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126569770.55088869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527374.04396203626</v>
      </c>
      <c r="L1392" s="455">
        <f t="shared" ca="1" si="127"/>
        <v>127097144.59485072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127097144.59485072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529571.43581187795</v>
      </c>
      <c r="L1393" s="455">
        <f t="shared" ca="1" si="127"/>
        <v>127626716.0306626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127626716.0306626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531777.98346109409</v>
      </c>
      <c r="L1394" s="455">
        <f t="shared" ca="1" si="127"/>
        <v>128158494.01412369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128158494.01412369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533993.72505884874</v>
      </c>
      <c r="L1395" s="455">
        <f t="shared" ca="1" si="127"/>
        <v>128692487.73918255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128692487.73918255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536218.6989132606</v>
      </c>
      <c r="L1396" s="455">
        <f t="shared" ca="1" si="127"/>
        <v>129228706.43809581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129228706.43809581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538452.94349206588</v>
      </c>
      <c r="L1397" s="455">
        <f t="shared" ca="1" si="127"/>
        <v>129767159.38158788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129767159.38158788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540696.49742328282</v>
      </c>
      <c r="L1398" s="455">
        <f t="shared" ca="1" si="127"/>
        <v>130307855.87901115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130307855.87901115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542949.39949587977</v>
      </c>
      <c r="L1399" s="455">
        <f t="shared" ca="1" si="127"/>
        <v>130850805.27850704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130850805.27850704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545211.68866044597</v>
      </c>
      <c r="L1400" s="455">
        <f t="shared" ca="1" si="127"/>
        <v>131396016.96716748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131396016.96716748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547483.40402986459</v>
      </c>
      <c r="L1401" s="455">
        <f t="shared" ca="1" si="127"/>
        <v>131943500.37119734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131943500.37119734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549764.58487998904</v>
      </c>
      <c r="L1402" s="455">
        <f t="shared" ca="1" si="127"/>
        <v>132493264.95607734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132493264.95607734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552055.2706503222</v>
      </c>
      <c r="L1403" s="455">
        <f t="shared" ca="1" si="127"/>
        <v>133045320.22672766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133045320.22672766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554355.50094469858</v>
      </c>
      <c r="L1404" s="455">
        <f t="shared" ca="1" si="127"/>
        <v>133599675.72767237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133599675.72767237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556665.31553196814</v>
      </c>
      <c r="L1405" s="455">
        <f t="shared" ca="1" si="127"/>
        <v>134156341.04320434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134156341.04320434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558984.75434668467</v>
      </c>
      <c r="L1406" s="455">
        <f t="shared" ca="1" si="127"/>
        <v>134715325.79755104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134715325.79755104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561313.85748979601</v>
      </c>
      <c r="L1407" s="455">
        <f t="shared" ca="1" si="127"/>
        <v>135276639.65504083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135276639.65504083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563652.66522933682</v>
      </c>
      <c r="L1408" s="455">
        <f t="shared" ca="1" si="127"/>
        <v>135840292.32027018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135840292.32027018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566001.21800112573</v>
      </c>
      <c r="L1409" s="455">
        <f t="shared" ca="1" si="127"/>
        <v>136406293.53827131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136406293.53827131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568359.55640946375</v>
      </c>
      <c r="L1410" s="455">
        <f t="shared" ca="1" si="127"/>
        <v>136974653.09468079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136974653.09468079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570727.72122783656</v>
      </c>
      <c r="L1411" s="455">
        <f t="shared" ca="1" si="127"/>
        <v>137545380.81590861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137545380.81590861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573105.75339961925</v>
      </c>
      <c r="L1412" s="455">
        <f t="shared" ca="1" si="127"/>
        <v>138118486.56930822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138118486.56930822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575493.69403878425</v>
      </c>
      <c r="L1413" s="455">
        <f t="shared" ca="1" si="127"/>
        <v>138693980.263347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138693980.263347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577891.58443061251</v>
      </c>
      <c r="L1414" s="455">
        <f t="shared" ca="1" si="127"/>
        <v>139271871.84777761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139271871.84777761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580299.46603240666</v>
      </c>
      <c r="L1415" s="455">
        <f t="shared" ca="1" si="127"/>
        <v>139852171.31381002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139852171.31381002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582717.38047420839</v>
      </c>
      <c r="L1416" s="455">
        <f t="shared" ca="1" si="127"/>
        <v>140434888.69428423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140434888.69428423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585145.3695595176</v>
      </c>
      <c r="L1417" s="455">
        <f t="shared" ca="1" si="127"/>
        <v>141020034.06384376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141020034.06384376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587583.47526601562</v>
      </c>
      <c r="L1418" s="455">
        <f t="shared" ca="1" si="127"/>
        <v>141607617.53910977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141607617.53910977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590031.73974629072</v>
      </c>
      <c r="L1419" s="455">
        <f t="shared" ca="1" si="127"/>
        <v>142197649.27885607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142197649.27885607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592490.20532856695</v>
      </c>
      <c r="L1420" s="455">
        <f t="shared" ca="1" si="127"/>
        <v>142790139.48418462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142790139.48418462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594958.91451743594</v>
      </c>
      <c r="L1421" s="455">
        <f t="shared" ca="1" si="127"/>
        <v>143385098.39870206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143385098.39870206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597437.90999459184</v>
      </c>
      <c r="L1422" s="455">
        <f t="shared" ca="1" si="127"/>
        <v>143982536.30869666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143982536.30869666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599927.23461956938</v>
      </c>
      <c r="L1423" s="455">
        <f t="shared" ca="1" si="127"/>
        <v>144582463.54331622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144582463.54331622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602426.93143048417</v>
      </c>
      <c r="L1424" s="455">
        <f t="shared" ca="1" si="127"/>
        <v>145184890.4747467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145184890.4747467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604937.04364477796</v>
      </c>
      <c r="L1425" s="455">
        <f t="shared" ca="1" si="127"/>
        <v>145789827.51839149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145789827.51839149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607457.61465996457</v>
      </c>
      <c r="L1426" s="455">
        <f t="shared" ca="1" si="127"/>
        <v>146397285.13305146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146397285.13305146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609988.68805438105</v>
      </c>
      <c r="L1427" s="455">
        <f t="shared" ca="1" si="127"/>
        <v>147007273.82110584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147007273.82110584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612530.30758794094</v>
      </c>
      <c r="L1428" s="455">
        <f t="shared" ca="1" si="127"/>
        <v>147619804.12869379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147619804.12869379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615082.51720289083</v>
      </c>
      <c r="L1429" s="455">
        <f t="shared" ca="1" si="127"/>
        <v>148234886.64589667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148234886.64589667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617645.36102456949</v>
      </c>
      <c r="L1430" s="455">
        <f t="shared" ca="1" si="127"/>
        <v>148852532.00692123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148852532.00692123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620218.88336217182</v>
      </c>
      <c r="L1431" s="455">
        <f t="shared" ca="1" si="127"/>
        <v>149472750.89028341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149472750.89028341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622803.12870951416</v>
      </c>
      <c r="L1432" s="455">
        <f t="shared" ca="1" si="127"/>
        <v>150095554.01899293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150095554.01899293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625398.14174580388</v>
      </c>
      <c r="L1433" s="455">
        <f t="shared" ca="1" si="127"/>
        <v>150720952.16073874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150720952.16073874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628003.96733641136</v>
      </c>
      <c r="L1434" s="455">
        <f t="shared" ca="1" si="127"/>
        <v>151348956.12807515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151348956.12807515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630620.65053364646</v>
      </c>
      <c r="L1435" s="455">
        <f t="shared" ca="1" si="127"/>
        <v>151979576.7786088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151979576.7786088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633248.23657753668</v>
      </c>
      <c r="L1436" s="455">
        <f t="shared" ca="1" si="127"/>
        <v>152612825.01518634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152612825.01518634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635886.77089660976</v>
      </c>
      <c r="L1437" s="455">
        <f t="shared" ca="1" si="127"/>
        <v>153248711.78608295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153248711.78608295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638536.29910867894</v>
      </c>
      <c r="L1438" s="455">
        <f t="shared" ca="1" si="127"/>
        <v>153887248.08519164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153887248.08519164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641196.8670216318</v>
      </c>
      <c r="L1439" s="455">
        <f t="shared" ca="1" si="127"/>
        <v>154528444.95221326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154528444.95221326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643868.52063422184</v>
      </c>
      <c r="L1440" s="455">
        <f t="shared" ca="1" si="127"/>
        <v>155172313.47284749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155172313.47284749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646551.30613686459</v>
      </c>
      <c r="L1441" s="455">
        <f t="shared" ca="1" si="127"/>
        <v>155818864.77898437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155818864.77898437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649245.26991243486</v>
      </c>
      <c r="L1442" s="455">
        <f t="shared" ca="1" si="127"/>
        <v>156468110.04889679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156468110.04889679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651950.45853706996</v>
      </c>
      <c r="L1443" s="455">
        <f t="shared" ca="1" si="127"/>
        <v>157120060.50743386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157120060.50743386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654666.91878097446</v>
      </c>
      <c r="L1444" s="455">
        <f t="shared" ca="1" si="127"/>
        <v>157774727.42621484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157774727.42621484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657394.69760922855</v>
      </c>
      <c r="L1445" s="455">
        <f t="shared" ca="1" si="127"/>
        <v>158432122.12382406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158432122.12382406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660133.84218260029</v>
      </c>
      <c r="L1446" s="455">
        <f t="shared" ca="1" si="127"/>
        <v>159092255.96600667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159092255.96600667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662884.39985836111</v>
      </c>
      <c r="L1447" s="455">
        <f t="shared" ca="1" si="127"/>
        <v>159755140.36586502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159755140.36586502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665646.4181911042</v>
      </c>
      <c r="L1448" s="455">
        <f t="shared" ca="1" si="127"/>
        <v>160420786.78405613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160420786.78405613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668419.9449335672</v>
      </c>
      <c r="L1449" s="455">
        <f t="shared" ca="1" si="127"/>
        <v>161089206.72898969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161089206.72898969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671205.02803745703</v>
      </c>
      <c r="L1450" s="455">
        <f t="shared" ca="1" si="127"/>
        <v>161760411.75702715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161760411.75702715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674001.7156542798</v>
      </c>
      <c r="L1451" s="455">
        <f t="shared" ca="1" si="127"/>
        <v>162434413.47268143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162434413.47268143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676810.05613617261</v>
      </c>
      <c r="L1452" s="455">
        <f t="shared" ca="1" si="127"/>
        <v>163111223.52881759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163111223.52881759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679630.09803673998</v>
      </c>
      <c r="L1453" s="455">
        <f t="shared" ca="1" si="127"/>
        <v>163790853.62685433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163790853.62685433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682461.89011189307</v>
      </c>
      <c r="L1454" s="455">
        <f t="shared" ca="1" si="127"/>
        <v>164473315.51696622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164473315.51696622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685305.48132069258</v>
      </c>
      <c r="L1455" s="455">
        <f t="shared" ca="1" si="127"/>
        <v>165158620.9982869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165158620.9982869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688160.92082619539</v>
      </c>
      <c r="L1456" s="455">
        <f t="shared" ca="1" si="127"/>
        <v>165846781.9191131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165846781.9191131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691028.25799630454</v>
      </c>
      <c r="L1457" s="455">
        <f t="shared" ca="1" si="127"/>
        <v>166537810.17710939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166537810.17710939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693907.54240462242</v>
      </c>
      <c r="L1458" s="455">
        <f t="shared" ca="1" si="127"/>
        <v>167231717.71951401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167231717.71951401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696798.8238313084</v>
      </c>
      <c r="L1459" s="455">
        <f t="shared" ca="1" si="127"/>
        <v>167928516.54334533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167928516.54334533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699702.15226393891</v>
      </c>
      <c r="L1460" s="455">
        <f t="shared" ca="1" si="127"/>
        <v>168628218.69560927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168628218.69560927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702617.57789837196</v>
      </c>
      <c r="L1461" s="455">
        <f t="shared" ca="1" si="127"/>
        <v>169330836.27350765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169330836.27350765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705545.15113961522</v>
      </c>
      <c r="L1462" s="455">
        <f t="shared" ca="1" si="127"/>
        <v>170036381.42464727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170036381.42464727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708484.92260269693</v>
      </c>
      <c r="L1463" s="455">
        <f t="shared" ca="1" si="127"/>
        <v>170744866.34724995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170744866.34724995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711436.94311354146</v>
      </c>
      <c r="L1464" s="455">
        <f t="shared" ca="1" si="127"/>
        <v>171456303.29036349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171456303.29036349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714401.26370984782</v>
      </c>
      <c r="L1465" s="455">
        <f t="shared" ca="1" si="127"/>
        <v>172170704.55407333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172170704.55407333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717377.93564197223</v>
      </c>
      <c r="L1466" s="455">
        <f t="shared" ca="1" si="127"/>
        <v>172888082.48971531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172888082.48971531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720367.0103738138</v>
      </c>
      <c r="L1467" s="455">
        <f t="shared" ca="1" si="127"/>
        <v>173608449.50008911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173608449.50008911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723368.53958370467</v>
      </c>
      <c r="L1468" s="455">
        <f t="shared" ca="1" si="127"/>
        <v>174331818.03967282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174331818.03967282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726382.57516530342</v>
      </c>
      <c r="L1469" s="455">
        <f t="shared" ca="1" si="127"/>
        <v>175058200.61483812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175058200.61483812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729409.16922849219</v>
      </c>
      <c r="L1470" s="455">
        <f t="shared" ca="1" si="127"/>
        <v>175787609.78406662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175787609.78406662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732448.37410027755</v>
      </c>
      <c r="L1471" s="455">
        <f t="shared" ca="1" si="127"/>
        <v>176520058.15816689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176520058.15816689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735500.24232569535</v>
      </c>
      <c r="L1472" s="455">
        <f t="shared" ca="1" si="127"/>
        <v>177255558.40049258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177255558.40049258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738564.82666871906</v>
      </c>
      <c r="L1473" s="455">
        <f t="shared" ca="1" si="127"/>
        <v>177994123.22716129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177994123.22716129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741642.18011317204</v>
      </c>
      <c r="L1474" s="455">
        <f t="shared" ca="1" si="127"/>
        <v>178735765.40727445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178735765.40727445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744732.35586364358</v>
      </c>
      <c r="L1475" s="455">
        <f t="shared" ca="1" si="127"/>
        <v>179480497.76313809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179480497.76313809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747835.4073464087</v>
      </c>
      <c r="L1476" s="455">
        <f t="shared" ca="1" si="127"/>
        <v>180228333.17048448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180228333.17048448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750951.38821035204</v>
      </c>
      <c r="L1477" s="455">
        <f t="shared" ca="1" si="127"/>
        <v>180979284.55869484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180979284.55869484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754080.35232789512</v>
      </c>
      <c r="L1478" s="455">
        <f t="shared" ca="1" si="127"/>
        <v>181733364.91102272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181733364.91102272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757222.35379592795</v>
      </c>
      <c r="L1479" s="455">
        <f t="shared" ca="1" si="127"/>
        <v>182490587.26481864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182490587.26481864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760377.44693674427</v>
      </c>
      <c r="L1480" s="455">
        <f t="shared" ca="1" si="127"/>
        <v>183250964.71175539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183250964.71175539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763545.68629898084</v>
      </c>
      <c r="L1481" s="455">
        <f t="shared" ca="1" si="127"/>
        <v>184014510.39805436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184014510.39805436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766727.12665855978</v>
      </c>
      <c r="L1482" s="455">
        <f t="shared" ca="1" si="127"/>
        <v>184781237.52471292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184781237.52471292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769921.82301963714</v>
      </c>
      <c r="L1483" s="455">
        <f t="shared" ca="1" si="127"/>
        <v>185551159.34773254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185551159.34773254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773129.83061555226</v>
      </c>
      <c r="L1484" s="455">
        <f t="shared" ca="1" si="127"/>
        <v>186324289.17834809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186324289.17834809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776351.20490978367</v>
      </c>
      <c r="L1485" s="455">
        <f t="shared" ca="1" si="127"/>
        <v>187100640.38325787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187100640.38325787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779586.00159690774</v>
      </c>
      <c r="L1486" s="455">
        <f t="shared" ca="1" si="127"/>
        <v>187880226.38485476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187880226.38485476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782834.27660356148</v>
      </c>
      <c r="L1487" s="455">
        <f t="shared" ca="1" si="127"/>
        <v>188663060.66145831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188663060.66145831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786096.08608940965</v>
      </c>
      <c r="L1488" s="455">
        <f t="shared" ca="1" si="127"/>
        <v>189449156.74754772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189449156.74754772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789371.48644811544</v>
      </c>
      <c r="L1489" s="455">
        <f t="shared" ca="1" si="127"/>
        <v>190238528.23399583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190238528.23399583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792660.53430831595</v>
      </c>
      <c r="L1490" s="455">
        <f t="shared" ca="1" si="127"/>
        <v>191031188.76830414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191031188.76830414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795963.28653460054</v>
      </c>
      <c r="L1491" s="455">
        <f t="shared" ca="1" si="127"/>
        <v>191827152.05483875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191827152.05483875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799279.8002284948</v>
      </c>
      <c r="L1492" s="455">
        <f t="shared" ca="1" si="127"/>
        <v>192626431.85506725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192626431.85506725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802610.13272944686</v>
      </c>
      <c r="L1493" s="455">
        <f t="shared" ca="1" si="127"/>
        <v>193429041.98779669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193429041.98779669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805954.34161581961</v>
      </c>
      <c r="L1494" s="455">
        <f t="shared" ca="1" si="127"/>
        <v>194234996.32941252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194234996.32941252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809312.48470588552</v>
      </c>
      <c r="L1495" s="455">
        <f t="shared" ca="1" si="127"/>
        <v>195044308.81411842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195044308.81411842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812684.62005882675</v>
      </c>
      <c r="L1496" s="455">
        <f t="shared" ca="1" si="127"/>
        <v>195856993.43417725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195856993.43417725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816070.80597573856</v>
      </c>
      <c r="L1497" s="455">
        <f t="shared" ca="1" si="127"/>
        <v>196673064.24015298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196673064.24015298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819471.1010006374</v>
      </c>
      <c r="L1498" s="455">
        <f t="shared" ca="1" si="127"/>
        <v>197492535.34115362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197492535.34115362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822885.56392147345</v>
      </c>
      <c r="L1499" s="455">
        <f t="shared" ca="1" si="127"/>
        <v>198315420.9050751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198315420.9050751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826314.25377114629</v>
      </c>
      <c r="L1500" s="455">
        <f t="shared" ca="1" si="127"/>
        <v>199141735.15884626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199141735.15884626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829757.22982852603</v>
      </c>
      <c r="L1501" s="455">
        <f t="shared" ca="1" si="127"/>
        <v>199971492.3886748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199971492.3886748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833214.55161947827</v>
      </c>
      <c r="L1502" s="455">
        <f t="shared" ca="1" si="127"/>
        <v>200804706.94029427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200804706.94029427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836686.27891789272</v>
      </c>
      <c r="L1503" s="455">
        <f t="shared" ca="1" si="127"/>
        <v>201641393.21921214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201641393.21921214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840172.47174671723</v>
      </c>
      <c r="L1504" s="455">
        <f t="shared" ca="1" si="127"/>
        <v>202481565.69095886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202481565.69095886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843673.19037899526</v>
      </c>
      <c r="L1505" s="455">
        <f t="shared" ca="1" si="127"/>
        <v>203325238.88133785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203325238.88133785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847188.4953389077</v>
      </c>
      <c r="L1506" s="455">
        <f t="shared" ca="1" si="127"/>
        <v>204172427.37667677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204172427.37667677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850718.44740281987</v>
      </c>
      <c r="L1507" s="455">
        <f t="shared" ca="1" si="127"/>
        <v>205023145.82407957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205023145.82407957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854263.10760033154</v>
      </c>
      <c r="L1508" s="455">
        <f t="shared" ca="1" si="127"/>
        <v>205877408.9316799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205877408.9316799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857822.53721533297</v>
      </c>
      <c r="L1509" s="455">
        <f t="shared" ca="1" si="127"/>
        <v>206735231.46889523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206735231.46889523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861396.79778706341</v>
      </c>
      <c r="L1510" s="455">
        <f t="shared" ca="1" si="127"/>
        <v>207596628.2666823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207596628.2666823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864985.95111117617</v>
      </c>
      <c r="L1511" s="455">
        <f t="shared" ca="1" si="127"/>
        <v>208461614.21779346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208461614.21779346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868590.05924080603</v>
      </c>
      <c r="L1512" s="455">
        <f t="shared" ca="1" si="127"/>
        <v>209330204.27703428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209330204.27703428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872209.18448764272</v>
      </c>
      <c r="L1513" s="455">
        <f t="shared" ca="1" si="127"/>
        <v>210202413.46152192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210202413.46152192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875843.38942300808</v>
      </c>
      <c r="L1514" s="455">
        <f t="shared" ca="1" si="127"/>
        <v>211078256.85094494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211078256.85094494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879492.73687893723</v>
      </c>
      <c r="L1515" s="455">
        <f t="shared" ca="1" si="127"/>
        <v>211957749.58782387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211957749.58782387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883157.28994926612</v>
      </c>
      <c r="L1516" s="455">
        <f t="shared" ca="1" si="127"/>
        <v>212840906.87777314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212840906.87777314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886837.11199072143</v>
      </c>
      <c r="L1517" s="455">
        <f t="shared" ca="1" si="127"/>
        <v>213727743.98976386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213727743.98976386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890532.26662401611</v>
      </c>
      <c r="L1518" s="455">
        <f t="shared" ca="1" si="127"/>
        <v>214618276.25638786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214618276.25638786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894242.81773494941</v>
      </c>
      <c r="L1519" s="455">
        <f t="shared" ca="1" si="127"/>
        <v>215512519.07412282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215512519.07412282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897968.8294755118</v>
      </c>
      <c r="L1520" s="455">
        <f t="shared" ca="1" si="127"/>
        <v>216410487.90359834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216410487.90359834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901710.36626499309</v>
      </c>
      <c r="L1521" s="455">
        <f t="shared" ca="1" si="127"/>
        <v>217312198.26986334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217312198.26986334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905467.49279109726</v>
      </c>
      <c r="L1522" s="455">
        <f t="shared" ca="1" si="127"/>
        <v>218217665.76265442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218217665.76265442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909240.27401106025</v>
      </c>
      <c r="L1523" s="455">
        <f t="shared" ca="1" si="127"/>
        <v>219126906.03666547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219126906.03666547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913028.77515277278</v>
      </c>
      <c r="L1524" s="455">
        <f t="shared" ca="1" si="127"/>
        <v>220039934.81181824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220039934.81181824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916833.06171590928</v>
      </c>
      <c r="L1525" s="455">
        <f t="shared" ca="1" si="127"/>
        <v>220956767.87353414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220956767.87353414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920653.19947305892</v>
      </c>
      <c r="L1526" s="455">
        <f t="shared" ca="1" si="127"/>
        <v>221877421.0730072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221877421.0730072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924489.25447086338</v>
      </c>
      <c r="L1527" s="455">
        <f t="shared" ca="1" si="127"/>
        <v>222801910.32747805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222801910.32747805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928341.29303115851</v>
      </c>
      <c r="L1528" s="455">
        <f t="shared" ca="1" si="127"/>
        <v>223730251.62050921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223730251.62050921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932209.38175212173</v>
      </c>
      <c r="L1529" s="455">
        <f t="shared" ca="1" si="127"/>
        <v>224662461.00226134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224662461.00226134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936093.58750942221</v>
      </c>
      <c r="L1530" s="455">
        <f t="shared" ca="1" si="127"/>
        <v>225598554.58977076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225598554.58977076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939993.97745737818</v>
      </c>
      <c r="L1531" s="455">
        <f t="shared" ca="1" si="127"/>
        <v>226538548.56722814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226538548.56722814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943910.61903011717</v>
      </c>
      <c r="L1532" s="455">
        <f t="shared" ca="1" si="127"/>
        <v>227482459.18625826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227482459.18625826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947843.57994274271</v>
      </c>
      <c r="L1533" s="455">
        <f t="shared" ca="1" si="127"/>
        <v>228430302.76620099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228430302.76620099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951792.9281925041</v>
      </c>
      <c r="L1534" s="455">
        <f t="shared" ca="1" si="127"/>
        <v>229382095.69439349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229382095.69439349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955758.73205997283</v>
      </c>
      <c r="L1535" s="455">
        <f t="shared" ca="1" si="127"/>
        <v>230337854.42645347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230337854.42645347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959741.06011022278</v>
      </c>
      <c r="L1536" s="455">
        <f t="shared" ca="1" si="127"/>
        <v>231297595.48656368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231297595.48656368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963739.98119401548</v>
      </c>
      <c r="L1537" s="455">
        <f t="shared" ca="1" si="127"/>
        <v>232261335.4677577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232261335.4677577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967755.56444899039</v>
      </c>
      <c r="L1538" s="455">
        <f t="shared" ref="L1538:L1792" ca="1" si="132">I1538-J1538+K1538</f>
        <v>233229091.03220668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233229091.03220668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971787.87930086104</v>
      </c>
      <c r="L1539" s="455">
        <f t="shared" ca="1" si="132"/>
        <v>234200878.91150755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234200878.91150755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975836.99546461494</v>
      </c>
      <c r="L1540" s="455">
        <f t="shared" ca="1" si="132"/>
        <v>235176715.90697217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235176715.90697217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979902.98294571729</v>
      </c>
      <c r="L1541" s="455">
        <f t="shared" ca="1" si="132"/>
        <v>236156618.88991788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236156618.88991788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983985.91204132454</v>
      </c>
      <c r="L1542" s="455">
        <f t="shared" ca="1" si="132"/>
        <v>237140604.80195922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237140604.80195922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988085.85334149667</v>
      </c>
      <c r="L1543" s="455">
        <f t="shared" ca="1" si="132"/>
        <v>238128690.65530071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238128690.65530071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992202.87773041951</v>
      </c>
      <c r="L1544" s="455">
        <f t="shared" ca="1" si="132"/>
        <v>239120893.53303114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239120893.53303114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996337.05638762971</v>
      </c>
      <c r="L1545" s="455">
        <f t="shared" ca="1" si="132"/>
        <v>240117230.58941877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240117230.58941877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1000488.4607892449</v>
      </c>
      <c r="L1546" s="455">
        <f t="shared" ca="1" si="132"/>
        <v>241117719.050208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241117719.050208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1004657.1627091999</v>
      </c>
      <c r="L1547" s="455">
        <f t="shared" ca="1" si="132"/>
        <v>242122376.21291721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242122376.21291721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1008843.2342204885</v>
      </c>
      <c r="L1548" s="455">
        <f t="shared" ca="1" si="132"/>
        <v>243131219.44713768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243131219.44713768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1013046.7476964069</v>
      </c>
      <c r="L1549" s="455">
        <f t="shared" ca="1" si="132"/>
        <v>244144266.19483408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244144266.19483408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1017267.7758118085</v>
      </c>
      <c r="L1550" s="455">
        <f t="shared" ca="1" si="132"/>
        <v>245161533.9706459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245161533.9706459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1021506.391544358</v>
      </c>
      <c r="L1551" s="455">
        <f t="shared" ca="1" si="132"/>
        <v>246183040.36219028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246183040.36219028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1025762.6681757928</v>
      </c>
      <c r="L1552" s="455">
        <f t="shared" ca="1" si="132"/>
        <v>247208803.03036606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247208803.03036606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1030036.6792931919</v>
      </c>
      <c r="L1553" s="455">
        <f t="shared" ca="1" si="132"/>
        <v>248238839.70965925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248238839.70965925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1034328.4987902469</v>
      </c>
      <c r="L1554" s="455">
        <f t="shared" ca="1" si="132"/>
        <v>249273168.20844948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249273168.20844948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1038638.2008685395</v>
      </c>
      <c r="L1555" s="455">
        <f t="shared" ca="1" si="132"/>
        <v>250311806.40931803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250311806.40931803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1042965.860038825</v>
      </c>
      <c r="L1556" s="455">
        <f t="shared" ca="1" si="132"/>
        <v>251354772.26935685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251354772.26935685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1047311.5511223204</v>
      </c>
      <c r="L1557" s="455">
        <f t="shared" ca="1" si="132"/>
        <v>252402083.82047915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252402083.82047915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1051675.3492519965</v>
      </c>
      <c r="L1558" s="455">
        <f t="shared" ca="1" si="132"/>
        <v>253453759.16973114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253453759.16973114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1056057.3298738797</v>
      </c>
      <c r="L1559" s="455">
        <f t="shared" ca="1" si="132"/>
        <v>254509816.49960503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254509816.49960503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1060457.5687483542</v>
      </c>
      <c r="L1560" s="455">
        <f t="shared" ca="1" si="132"/>
        <v>255570274.06835338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255570274.06835338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1064876.1419514725</v>
      </c>
      <c r="L1561" s="455">
        <f t="shared" ca="1" si="132"/>
        <v>256635150.21030486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256635150.21030486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1069313.1258762702</v>
      </c>
      <c r="L1562" s="455">
        <f t="shared" ca="1" si="132"/>
        <v>257704463.33618113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257704463.33618113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1073768.597234088</v>
      </c>
      <c r="L1563" s="455">
        <f t="shared" ca="1" si="132"/>
        <v>258778231.93341523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258778231.93341523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1078242.633055897</v>
      </c>
      <c r="L1564" s="455">
        <f t="shared" ca="1" si="132"/>
        <v>259856474.56647113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259856474.56647113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1082735.3106936296</v>
      </c>
      <c r="L1565" s="455">
        <f t="shared" ca="1" si="132"/>
        <v>260939209.87716475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260939209.87716475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1087246.7078215196</v>
      </c>
      <c r="L1566" s="455">
        <f t="shared" ca="1" si="132"/>
        <v>262026456.58498627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262026456.58498627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1091776.9024374427</v>
      </c>
      <c r="L1567" s="455">
        <f t="shared" ca="1" si="132"/>
        <v>263118233.48742372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263118233.48742372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1096325.9728642656</v>
      </c>
      <c r="L1568" s="455">
        <f t="shared" ca="1" si="132"/>
        <v>264214559.46028799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264214559.46028799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1100893.9977512001</v>
      </c>
      <c r="L1569" s="455">
        <f t="shared" ca="1" si="132"/>
        <v>265315453.45803919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265315453.45803919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1105481.0560751632</v>
      </c>
      <c r="L1570" s="455">
        <f t="shared" ca="1" si="132"/>
        <v>266420934.51411435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266420934.51411435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1110087.2271421431</v>
      </c>
      <c r="L1571" s="455">
        <f t="shared" ca="1" si="132"/>
        <v>267531021.74125651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267531021.74125651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1114712.5905885687</v>
      </c>
      <c r="L1572" s="455">
        <f t="shared" ca="1" si="132"/>
        <v>268645734.33184505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268645734.33184505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1119357.2263826877</v>
      </c>
      <c r="L1573" s="455">
        <f t="shared" ca="1" si="132"/>
        <v>269765091.55822772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269765091.55822772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1124021.2148259487</v>
      </c>
      <c r="L1574" s="455">
        <f t="shared" ca="1" si="132"/>
        <v>270889112.77305365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270889112.77305365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1128704.6365543902</v>
      </c>
      <c r="L1575" s="455">
        <f t="shared" ca="1" si="132"/>
        <v>272017817.40960801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272017817.40960801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1133407.5725400334</v>
      </c>
      <c r="L1576" s="455">
        <f t="shared" ca="1" si="132"/>
        <v>273151224.98214805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273151224.98214805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1138130.1040922836</v>
      </c>
      <c r="L1577" s="455">
        <f t="shared" ca="1" si="132"/>
        <v>274289355.08624035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274289355.08624035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1142872.3128593348</v>
      </c>
      <c r="L1578" s="455">
        <f t="shared" ca="1" si="132"/>
        <v>275432227.39909971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275432227.39909971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1147634.2808295821</v>
      </c>
      <c r="L1579" s="455">
        <f t="shared" ca="1" si="132"/>
        <v>276579861.67992932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276579861.67992932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1152416.0903330387</v>
      </c>
      <c r="L1580" s="455">
        <f t="shared" ca="1" si="132"/>
        <v>277732277.77026236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277732277.77026236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1157217.8240427598</v>
      </c>
      <c r="L1581" s="455">
        <f t="shared" ca="1" si="132"/>
        <v>278889495.5943051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278889495.5943051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1162039.5649762712</v>
      </c>
      <c r="L1582" s="455">
        <f t="shared" ca="1" si="132"/>
        <v>280051535.15928137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280051535.15928137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1166881.3964970056</v>
      </c>
      <c r="L1583" s="455">
        <f t="shared" ca="1" si="132"/>
        <v>281218416.55577838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281218416.55577838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1171743.4023157433</v>
      </c>
      <c r="L1584" s="455">
        <f t="shared" ca="1" si="132"/>
        <v>282390159.95809412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282390159.95809412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1176625.6664920589</v>
      </c>
      <c r="L1585" s="455">
        <f t="shared" ca="1" si="132"/>
        <v>283566785.62458616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283566785.62458616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1181528.2734357757</v>
      </c>
      <c r="L1586" s="455">
        <f t="shared" ca="1" si="132"/>
        <v>284748313.89802194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284748313.89802194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1186451.3079084246</v>
      </c>
      <c r="L1587" s="455">
        <f t="shared" ca="1" si="132"/>
        <v>285934765.20593035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285934765.20593035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1191394.8550247098</v>
      </c>
      <c r="L1588" s="455">
        <f t="shared" ca="1" si="132"/>
        <v>287126160.06095505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287126160.06095505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1196359.0002539793</v>
      </c>
      <c r="L1589" s="455">
        <f t="shared" ca="1" si="132"/>
        <v>288322519.06120902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288322519.06120902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1201343.8294217042</v>
      </c>
      <c r="L1590" s="455">
        <f t="shared" ca="1" si="132"/>
        <v>289523862.89063072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289523862.89063072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1206349.4287109612</v>
      </c>
      <c r="L1591" s="455">
        <f t="shared" ca="1" si="132"/>
        <v>290730212.31934166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290730212.31934166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1211375.8846639236</v>
      </c>
      <c r="L1592" s="455">
        <f t="shared" ca="1" si="132"/>
        <v>291941588.2040056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291941588.2040056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1216423.2841833567</v>
      </c>
      <c r="L1593" s="455">
        <f t="shared" ca="1" si="132"/>
        <v>293158011.48818898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293158011.48818898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1221491.7145341206</v>
      </c>
      <c r="L1594" s="455">
        <f t="shared" ca="1" si="132"/>
        <v>294379503.20272309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294379503.20272309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1226581.2633446795</v>
      </c>
      <c r="L1595" s="455">
        <f t="shared" ca="1" si="132"/>
        <v>295606084.46606779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295606084.46606779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1231692.0186086157</v>
      </c>
      <c r="L1596" s="455">
        <f t="shared" ca="1" si="132"/>
        <v>296837776.48467642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296837776.48467642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1236824.0686861516</v>
      </c>
      <c r="L1597" s="455">
        <f t="shared" ca="1" si="132"/>
        <v>298074600.55336255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298074600.55336255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1241977.5023056772</v>
      </c>
      <c r="L1598" s="455">
        <f t="shared" ca="1" si="132"/>
        <v>299316578.05566823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299316578.05566823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1247152.4085652842</v>
      </c>
      <c r="L1599" s="455">
        <f t="shared" ca="1" si="132"/>
        <v>300563730.46423352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300563730.46423352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1252348.8769343062</v>
      </c>
      <c r="L1600" s="455">
        <f t="shared" ca="1" si="132"/>
        <v>301816079.34116781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301816079.34116781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1257566.9972548659</v>
      </c>
      <c r="L1601" s="455">
        <f t="shared" ca="1" si="132"/>
        <v>303073646.33842266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303073646.33842266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1262806.8597434277</v>
      </c>
      <c r="L1602" s="455">
        <f t="shared" ca="1" si="132"/>
        <v>304336453.19816607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304336453.19816607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1268068.5549923587</v>
      </c>
      <c r="L1603" s="455">
        <f t="shared" ca="1" si="132"/>
        <v>305604521.75315845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305604521.75315845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1273352.1739714935</v>
      </c>
      <c r="L1604" s="455">
        <f t="shared" ca="1" si="132"/>
        <v>306877873.92712992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306877873.92712992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1278657.808029708</v>
      </c>
      <c r="L1605" s="455">
        <f t="shared" ca="1" si="132"/>
        <v>308156531.73515964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308156531.73515964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1283985.5488964985</v>
      </c>
      <c r="L1606" s="455">
        <f t="shared" ca="1" si="132"/>
        <v>309440517.28405613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309440517.28405613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1289335.4886835671</v>
      </c>
      <c r="L1607" s="455">
        <f t="shared" ca="1" si="132"/>
        <v>310729852.77273971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310729852.77273971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1294707.7198864154</v>
      </c>
      <c r="L1608" s="455">
        <f t="shared" ca="1" si="132"/>
        <v>312024560.49262613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312024560.49262613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1300102.3353859421</v>
      </c>
      <c r="L1609" s="455">
        <f t="shared" ca="1" si="132"/>
        <v>313324662.82801205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313324662.82801205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1305519.4284500503</v>
      </c>
      <c r="L1610" s="455">
        <f t="shared" ca="1" si="132"/>
        <v>314630182.2564621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314630182.2564621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1310959.0927352586</v>
      </c>
      <c r="L1611" s="455">
        <f t="shared" ca="1" si="132"/>
        <v>315941141.34919733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315941141.34919733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1316421.4222883221</v>
      </c>
      <c r="L1612" s="455">
        <f t="shared" ca="1" si="132"/>
        <v>317257562.77148563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317257562.77148563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1321906.5115478567</v>
      </c>
      <c r="L1613" s="455">
        <f t="shared" ca="1" si="132"/>
        <v>318579469.28303349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318579469.28303349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1327414.4553459729</v>
      </c>
      <c r="L1614" s="455">
        <f t="shared" ca="1" si="132"/>
        <v>319906883.73837948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319906883.73837948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1332945.3489099145</v>
      </c>
      <c r="L1615" s="455">
        <f t="shared" ca="1" si="132"/>
        <v>321239829.08728939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321239829.08728939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1338499.2878637058</v>
      </c>
      <c r="L1616" s="455">
        <f t="shared" ca="1" si="132"/>
        <v>322578328.37515312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322578328.37515312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1344076.3682298046</v>
      </c>
      <c r="L1617" s="455">
        <f t="shared" ca="1" si="132"/>
        <v>323922404.74338293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323922404.74338293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1349676.6864307623</v>
      </c>
      <c r="L1618" s="455">
        <f t="shared" ca="1" si="132"/>
        <v>325272081.42981368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325272081.42981368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1355300.3392908904</v>
      </c>
      <c r="L1619" s="455">
        <f t="shared" ca="1" si="132"/>
        <v>326627381.7691046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326627381.7691046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1360947.4240379359</v>
      </c>
      <c r="L1620" s="455">
        <f t="shared" ca="1" si="132"/>
        <v>327988329.19314253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327988329.19314253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1366618.0383047606</v>
      </c>
      <c r="L1621" s="455">
        <f t="shared" ca="1" si="132"/>
        <v>329354947.23144728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329354947.23144728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1372312.2801310304</v>
      </c>
      <c r="L1622" s="455">
        <f t="shared" ca="1" si="132"/>
        <v>330727259.51157832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330727259.51157832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1378030.2479649098</v>
      </c>
      <c r="L1623" s="455">
        <f t="shared" ca="1" si="132"/>
        <v>332105289.75954324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332105289.75954324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1383772.0406647634</v>
      </c>
      <c r="L1624" s="455">
        <f t="shared" ca="1" si="132"/>
        <v>333489061.80020803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333489061.80020803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1389537.7575008669</v>
      </c>
      <c r="L1625" s="455">
        <f t="shared" ca="1" si="132"/>
        <v>334878599.55770892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334878599.55770892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1395327.4981571205</v>
      </c>
      <c r="L1626" s="455">
        <f t="shared" ca="1" si="132"/>
        <v>336273927.05586606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336273927.05586606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1401141.3627327753</v>
      </c>
      <c r="L1627" s="455">
        <f t="shared" ca="1" si="132"/>
        <v>337675068.41859883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337675068.41859883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1406979.4517441618</v>
      </c>
      <c r="L1628" s="455">
        <f t="shared" ca="1" si="132"/>
        <v>339082047.87034297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339082047.87034297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1412841.8661264291</v>
      </c>
      <c r="L1629" s="455">
        <f t="shared" ca="1" si="132"/>
        <v>340494889.73646939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340494889.73646939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1418728.707235289</v>
      </c>
      <c r="L1630" s="455">
        <f t="shared" ca="1" si="132"/>
        <v>341913618.44370466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341913618.44370466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1424640.0768487693</v>
      </c>
      <c r="L1631" s="455">
        <f t="shared" ca="1" si="132"/>
        <v>343338258.52055341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343338258.52055341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1430576.0771689725</v>
      </c>
      <c r="L1632" s="455">
        <f t="shared" ca="1" si="132"/>
        <v>344768834.59772241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344768834.59772241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1436536.8108238433</v>
      </c>
      <c r="L1633" s="455">
        <f t="shared" ca="1" si="132"/>
        <v>346205371.40854627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346205371.40854627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1442522.3808689427</v>
      </c>
      <c r="L1634" s="455">
        <f t="shared" ca="1" si="132"/>
        <v>347647893.78941524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347647893.78941524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1448532.8907892301</v>
      </c>
      <c r="L1635" s="455">
        <f t="shared" ca="1" si="132"/>
        <v>349096426.68020445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349096426.68020445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1454568.4445008519</v>
      </c>
      <c r="L1636" s="455">
        <f t="shared" ca="1" si="132"/>
        <v>350550995.12470531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350550995.12470531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1460629.1463529388</v>
      </c>
      <c r="L1637" s="455">
        <f t="shared" ca="1" si="132"/>
        <v>352011624.27105826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352011624.27105826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1466715.1011294094</v>
      </c>
      <c r="L1638" s="455">
        <f t="shared" ca="1" si="132"/>
        <v>353478339.37218767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353478339.37218767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1472826.4140507819</v>
      </c>
      <c r="L1639" s="455">
        <f t="shared" ca="1" si="132"/>
        <v>354951165.78623843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354951165.78623843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1478963.1907759935</v>
      </c>
      <c r="L1640" s="455">
        <f t="shared" ca="1" si="132"/>
        <v>356430128.97701442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356430128.97701442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1485125.5374042268</v>
      </c>
      <c r="L1641" s="455">
        <f t="shared" ca="1" si="132"/>
        <v>357915254.51441866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357915254.51441866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1491313.5604767443</v>
      </c>
      <c r="L1642" s="455">
        <f t="shared" ca="1" si="132"/>
        <v>359406568.07489538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359406568.07489538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1497527.3669787308</v>
      </c>
      <c r="L1643" s="455">
        <f t="shared" ca="1" si="132"/>
        <v>360904095.44187409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360904095.44187409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1503767.0643411421</v>
      </c>
      <c r="L1644" s="455">
        <f t="shared" ca="1" si="132"/>
        <v>362407862.50621521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362407862.50621521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1510032.7604425633</v>
      </c>
      <c r="L1645" s="455">
        <f t="shared" ca="1" si="132"/>
        <v>363917895.26665777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363917895.26665777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1516324.5636110741</v>
      </c>
      <c r="L1646" s="455">
        <f t="shared" ca="1" si="132"/>
        <v>365434219.83026886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365434219.83026886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1522642.5826261202</v>
      </c>
      <c r="L1647" s="455">
        <f t="shared" ca="1" si="132"/>
        <v>366956862.41289496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366956862.41289496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1528986.9267203957</v>
      </c>
      <c r="L1648" s="455">
        <f t="shared" ca="1" si="132"/>
        <v>368485849.33961535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368485849.33961535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1535357.7055817307</v>
      </c>
      <c r="L1649" s="455">
        <f t="shared" ca="1" si="132"/>
        <v>370021207.04519707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370021207.04519707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1541755.0293549877</v>
      </c>
      <c r="L1650" s="455">
        <f t="shared" ca="1" si="132"/>
        <v>371562962.07455206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371562962.07455206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1548179.0086439669</v>
      </c>
      <c r="L1651" s="455">
        <f t="shared" ca="1" si="132"/>
        <v>373111141.08319604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373111141.08319604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1554629.7545133168</v>
      </c>
      <c r="L1652" s="455">
        <f t="shared" ca="1" si="132"/>
        <v>374665770.83770937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374665770.83770937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1561107.3784904557</v>
      </c>
      <c r="L1653" s="455">
        <f t="shared" ca="1" si="132"/>
        <v>376226878.21619982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376226878.21619982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1567611.9925674992</v>
      </c>
      <c r="L1654" s="455">
        <f t="shared" ca="1" si="132"/>
        <v>377794490.20876729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377794490.20876729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1574143.7092031972</v>
      </c>
      <c r="L1655" s="455">
        <f t="shared" ca="1" si="132"/>
        <v>379368633.91797048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379368633.91797048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1580702.641324877</v>
      </c>
      <c r="L1656" s="455">
        <f t="shared" ca="1" si="132"/>
        <v>380949336.55929536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380949336.55929536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1587288.9023303974</v>
      </c>
      <c r="L1657" s="455">
        <f t="shared" ca="1" si="132"/>
        <v>382536625.46162575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382536625.46162575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1593902.6060901072</v>
      </c>
      <c r="L1658" s="455">
        <f t="shared" ca="1" si="132"/>
        <v>384130528.06771588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384130528.06771588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1600543.8669488162</v>
      </c>
      <c r="L1659" s="455">
        <f t="shared" ca="1" si="132"/>
        <v>385731071.93466473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385731071.93466473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1607212.7997277696</v>
      </c>
      <c r="L1660" s="455">
        <f t="shared" ca="1" si="132"/>
        <v>387338284.73439252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387338284.73439252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1613909.5197266354</v>
      </c>
      <c r="L1661" s="455">
        <f t="shared" ca="1" si="132"/>
        <v>388952194.25411916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388952194.25411916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1620634.1427254966</v>
      </c>
      <c r="L1662" s="455">
        <f t="shared" ca="1" si="132"/>
        <v>390572828.39684463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390572828.39684463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1627386.7849868527</v>
      </c>
      <c r="L1663" s="455">
        <f t="shared" ca="1" si="132"/>
        <v>392200215.18183148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392200215.18183148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1634167.5632576311</v>
      </c>
      <c r="L1664" s="455">
        <f t="shared" ca="1" si="132"/>
        <v>393834382.74508911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393834382.74508911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1640976.5947712045</v>
      </c>
      <c r="L1665" s="455">
        <f t="shared" ca="1" si="132"/>
        <v>395475359.33986032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395475359.33986032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1647813.9972494179</v>
      </c>
      <c r="L1666" s="455">
        <f t="shared" ca="1" si="132"/>
        <v>397123173.33710974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397123173.33710974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1654679.8889046239</v>
      </c>
      <c r="L1667" s="455">
        <f t="shared" ca="1" si="132"/>
        <v>398777853.22601438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398777853.22601438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1661574.3884417266</v>
      </c>
      <c r="L1668" s="455">
        <f t="shared" ca="1" si="132"/>
        <v>400439427.61445612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400439427.61445612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1668497.6150602337</v>
      </c>
      <c r="L1669" s="455">
        <f t="shared" ca="1" si="132"/>
        <v>402107925.22951633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402107925.22951633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1675449.6884563181</v>
      </c>
      <c r="L1670" s="455">
        <f t="shared" ca="1" si="132"/>
        <v>403783374.91797262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403783374.91797262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1682430.7288248858</v>
      </c>
      <c r="L1671" s="455">
        <f t="shared" ca="1" si="132"/>
        <v>405465805.64679754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405465805.64679754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1689440.8568616563</v>
      </c>
      <c r="L1672" s="455">
        <f t="shared" ca="1" si="132"/>
        <v>407155246.50365919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407155246.50365919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1696480.1937652465</v>
      </c>
      <c r="L1673" s="455">
        <f t="shared" ca="1" si="132"/>
        <v>408851726.69742441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408851726.69742441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1703548.8612392684</v>
      </c>
      <c r="L1674" s="455">
        <f t="shared" ca="1" si="132"/>
        <v>410555275.55866367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410555275.55866367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1710646.9814944318</v>
      </c>
      <c r="L1675" s="455">
        <f t="shared" ca="1" si="132"/>
        <v>412265922.54015809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412265922.54015809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1717774.6772506586</v>
      </c>
      <c r="L1676" s="455">
        <f t="shared" ca="1" si="132"/>
        <v>413983697.21740878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413983697.21740878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1724932.0717392033</v>
      </c>
      <c r="L1677" s="455">
        <f t="shared" ca="1" si="132"/>
        <v>415708629.28914797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415708629.28914797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1732119.2887047832</v>
      </c>
      <c r="L1678" s="455">
        <f t="shared" ca="1" si="132"/>
        <v>417440748.57785279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417440748.57785279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1739336.4524077198</v>
      </c>
      <c r="L1679" s="455">
        <f t="shared" ca="1" si="132"/>
        <v>419180085.0302605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419180085.0302605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1746583.6876260857</v>
      </c>
      <c r="L1680" s="455">
        <f t="shared" ca="1" si="132"/>
        <v>420926668.71788657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420926668.71788657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1753861.1196578606</v>
      </c>
      <c r="L1681" s="455">
        <f t="shared" ca="1" si="132"/>
        <v>422680529.83754444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422680529.83754444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1761168.8743231017</v>
      </c>
      <c r="L1682" s="455">
        <f t="shared" ca="1" si="132"/>
        <v>424441698.71186757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424441698.71186757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1768507.0779661145</v>
      </c>
      <c r="L1683" s="455">
        <f t="shared" ca="1" si="132"/>
        <v>426210205.78983366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426210205.78983366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1775875.8574576403</v>
      </c>
      <c r="L1684" s="455">
        <f t="shared" ca="1" si="132"/>
        <v>427986081.6472913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427986081.6472913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1783275.340197047</v>
      </c>
      <c r="L1685" s="455">
        <f t="shared" ca="1" si="132"/>
        <v>429769356.98748833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429769356.98748833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1790705.6541145348</v>
      </c>
      <c r="L1686" s="455">
        <f t="shared" ca="1" si="132"/>
        <v>431560062.64160287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431560062.64160287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1798166.927673345</v>
      </c>
      <c r="L1687" s="455">
        <f t="shared" ca="1" si="132"/>
        <v>433358229.56927621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433358229.56927621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1805659.2898719839</v>
      </c>
      <c r="L1688" s="455">
        <f t="shared" ca="1" si="132"/>
        <v>435163888.8591482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435163888.8591482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1813182.8702464509</v>
      </c>
      <c r="L1689" s="455">
        <f t="shared" ca="1" si="132"/>
        <v>436977071.72939467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436977071.72939467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1820737.7988724776</v>
      </c>
      <c r="L1690" s="455">
        <f t="shared" ca="1" si="132"/>
        <v>438797809.52826715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438797809.52826715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1828324.2063677798</v>
      </c>
      <c r="L1691" s="455">
        <f t="shared" ca="1" si="132"/>
        <v>440626133.73463494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440626133.73463494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1835942.2238943123</v>
      </c>
      <c r="L1692" s="455">
        <f t="shared" ca="1" si="132"/>
        <v>442462075.95852923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442462075.95852923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1843591.9831605384</v>
      </c>
      <c r="L1693" s="455">
        <f t="shared" ca="1" si="132"/>
        <v>444305667.94168979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444305667.94168979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1851273.6164237077</v>
      </c>
      <c r="L1694" s="455">
        <f t="shared" ca="1" si="132"/>
        <v>446156941.55811352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446156941.55811352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1858987.2564921395</v>
      </c>
      <c r="L1695" s="455">
        <f t="shared" ca="1" si="132"/>
        <v>448015928.81460565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448015928.81460565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1866733.0367275232</v>
      </c>
      <c r="L1696" s="455">
        <f t="shared" ca="1" si="132"/>
        <v>449882661.8513332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449882661.8513332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1874511.0910472213</v>
      </c>
      <c r="L1697" s="455">
        <f t="shared" ca="1" si="132"/>
        <v>451757172.94238043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451757172.94238043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1882321.553926585</v>
      </c>
      <c r="L1698" s="455">
        <f t="shared" ca="1" si="132"/>
        <v>453639494.49630702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453639494.49630702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1890164.5604012792</v>
      </c>
      <c r="L1699" s="455">
        <f t="shared" ca="1" si="132"/>
        <v>455529659.05670828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455529659.05670828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1898040.246069618</v>
      </c>
      <c r="L1700" s="455">
        <f t="shared" ca="1" si="132"/>
        <v>457427699.30277789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457427699.30277789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1905948.7470949076</v>
      </c>
      <c r="L1701" s="455">
        <f t="shared" ca="1" si="132"/>
        <v>459333648.04987282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459333648.04987282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1913890.2002078036</v>
      </c>
      <c r="L1702" s="455">
        <f t="shared" ca="1" si="132"/>
        <v>461247538.25008065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461247538.25008065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1921864.7427086693</v>
      </c>
      <c r="L1703" s="455">
        <f t="shared" ca="1" si="132"/>
        <v>463169402.99278933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463169402.99278933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1929872.5124699557</v>
      </c>
      <c r="L1704" s="455">
        <f t="shared" ca="1" si="132"/>
        <v>465099275.50525928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465099275.50525928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1937913.6479385805</v>
      </c>
      <c r="L1705" s="455">
        <f t="shared" ca="1" si="132"/>
        <v>467037189.15319788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467037189.15319788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1945988.2881383246</v>
      </c>
      <c r="L1706" s="455">
        <f t="shared" ca="1" si="132"/>
        <v>468983177.44133621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468983177.44133621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1954096.5726722341</v>
      </c>
      <c r="L1707" s="455">
        <f t="shared" ca="1" si="132"/>
        <v>470937274.01400846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470937274.01400846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1962238.6417250352</v>
      </c>
      <c r="L1708" s="455">
        <f t="shared" ca="1" si="132"/>
        <v>472899512.65573353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472899512.65573353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1970414.6360655564</v>
      </c>
      <c r="L1709" s="455">
        <f t="shared" ca="1" si="132"/>
        <v>474869927.29179907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474869927.29179907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1978624.6970491628</v>
      </c>
      <c r="L1710" s="455">
        <f t="shared" ca="1" si="132"/>
        <v>476848551.98884821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476848551.98884821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1986868.9666202008</v>
      </c>
      <c r="L1711" s="455">
        <f t="shared" ca="1" si="132"/>
        <v>478835420.95546842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478835420.95546842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1995147.5873144518</v>
      </c>
      <c r="L1712" s="455">
        <f t="shared" ca="1" si="132"/>
        <v>480830568.54278284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480830568.54278284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2003460.7022615951</v>
      </c>
      <c r="L1713" s="455">
        <f t="shared" ca="1" si="132"/>
        <v>482834029.24504441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482834029.24504441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2011808.4551876851</v>
      </c>
      <c r="L1714" s="455">
        <f t="shared" ca="1" si="132"/>
        <v>484845837.70023209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484845837.70023209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2020190.9904176334</v>
      </c>
      <c r="L1715" s="455">
        <f t="shared" ca="1" si="132"/>
        <v>486866028.69064975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486866028.69064975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2028608.4528777073</v>
      </c>
      <c r="L1716" s="455">
        <f t="shared" ca="1" si="132"/>
        <v>488894637.14352745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488894637.14352745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2037060.9880980311</v>
      </c>
      <c r="L1717" s="455">
        <f t="shared" ca="1" si="132"/>
        <v>490931698.13162547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490931698.13162547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2045548.742215106</v>
      </c>
      <c r="L1718" s="455">
        <f t="shared" ca="1" si="132"/>
        <v>492977246.87384057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492977246.87384057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2054071.8619743357</v>
      </c>
      <c r="L1719" s="455">
        <f t="shared" ca="1" si="132"/>
        <v>495031318.73581493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495031318.73581493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2062630.4947325625</v>
      </c>
      <c r="L1720" s="455">
        <f t="shared" ca="1" si="132"/>
        <v>497093949.23054749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497093949.23054749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2071224.7884606142</v>
      </c>
      <c r="L1721" s="455">
        <f t="shared" ca="1" si="132"/>
        <v>499165174.0190081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499165174.0190081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2079854.891745867</v>
      </c>
      <c r="L1722" s="455">
        <f t="shared" ca="1" si="132"/>
        <v>501245028.91075397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501245028.91075397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2088520.9537948081</v>
      </c>
      <c r="L1723" s="455">
        <f t="shared" ca="1" si="132"/>
        <v>503333549.8645488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503333549.8645488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2097223.1244356199</v>
      </c>
      <c r="L1724" s="455">
        <f t="shared" ca="1" si="132"/>
        <v>505430772.98898441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505430772.98898441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2105961.5541207679</v>
      </c>
      <c r="L1725" s="455">
        <f t="shared" ca="1" si="132"/>
        <v>507536734.54310519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507536734.54310519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2114736.3939296049</v>
      </c>
      <c r="L1726" s="455">
        <f t="shared" ca="1" si="132"/>
        <v>509651470.93703479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509651470.93703479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2123547.7955709784</v>
      </c>
      <c r="L1727" s="455">
        <f t="shared" ca="1" si="132"/>
        <v>511775018.73260576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511775018.73260576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2132395.911385857</v>
      </c>
      <c r="L1728" s="455">
        <f t="shared" ca="1" si="132"/>
        <v>513907414.64399159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513907414.64399159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2141280.8943499648</v>
      </c>
      <c r="L1729" s="455">
        <f t="shared" ca="1" si="132"/>
        <v>516048695.53834158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516048695.53834158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2150202.8980764234</v>
      </c>
      <c r="L1730" s="455">
        <f t="shared" ca="1" si="132"/>
        <v>518198898.436418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518198898.436418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2159162.0768184084</v>
      </c>
      <c r="L1731" s="455">
        <f t="shared" ca="1" si="132"/>
        <v>520358060.5132364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520358060.5132364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2168158.5854718182</v>
      </c>
      <c r="L1732" s="455">
        <f t="shared" ca="1" si="132"/>
        <v>522526219.09870821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522526219.09870821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2177192.5795779508</v>
      </c>
      <c r="L1733" s="455">
        <f t="shared" ca="1" si="132"/>
        <v>524703411.67828614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524703411.67828614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2186264.2153261923</v>
      </c>
      <c r="L1734" s="455">
        <f t="shared" ca="1" si="132"/>
        <v>526889675.89361233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526889675.89361233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2195373.6495567178</v>
      </c>
      <c r="L1735" s="455">
        <f t="shared" ca="1" si="132"/>
        <v>529085049.54316902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529085049.54316902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2204521.0397632043</v>
      </c>
      <c r="L1736" s="455">
        <f t="shared" ca="1" si="132"/>
        <v>531289570.58293223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531289570.58293223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2213706.5440955511</v>
      </c>
      <c r="L1737" s="455">
        <f t="shared" ca="1" si="132"/>
        <v>533503277.12702781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533503277.12702781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2222930.3213626156</v>
      </c>
      <c r="L1738" s="455">
        <f t="shared" ca="1" si="132"/>
        <v>535726207.44839042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535726207.44839042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2232192.5310349599</v>
      </c>
      <c r="L1739" s="455">
        <f t="shared" ca="1" si="132"/>
        <v>537958399.97942543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537958399.97942543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2241493.3332476057</v>
      </c>
      <c r="L1740" s="455">
        <f t="shared" ca="1" si="132"/>
        <v>540199893.31267309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540199893.31267309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2250832.8888028045</v>
      </c>
      <c r="L1741" s="455">
        <f t="shared" ca="1" si="132"/>
        <v>542450726.20147586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542450726.20147586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2260211.3591728159</v>
      </c>
      <c r="L1742" s="455">
        <f t="shared" ca="1" si="132"/>
        <v>544710937.56064868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544710937.56064868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2269628.9065027027</v>
      </c>
      <c r="L1743" s="455">
        <f t="shared" ca="1" si="132"/>
        <v>546980566.4671514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546980566.4671514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2279085.6936131306</v>
      </c>
      <c r="L1744" s="455">
        <f t="shared" ca="1" si="132"/>
        <v>549259652.16076458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549259652.16076458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2288581.8840031857</v>
      </c>
      <c r="L1745" s="455">
        <f t="shared" ca="1" si="132"/>
        <v>551548234.04476774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551548234.04476774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2298117.6418531989</v>
      </c>
      <c r="L1746" s="455">
        <f t="shared" ca="1" si="132"/>
        <v>553846351.68662095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553846351.68662095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2307693.1320275874</v>
      </c>
      <c r="L1747" s="455">
        <f t="shared" ca="1" si="132"/>
        <v>556154044.81864858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556154044.81864858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2317308.5200777026</v>
      </c>
      <c r="L1748" s="455">
        <f t="shared" ca="1" si="132"/>
        <v>558471353.33872628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558471353.33872628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2326963.972244693</v>
      </c>
      <c r="L1749" s="455">
        <f t="shared" ca="1" si="132"/>
        <v>560798317.31097102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560798317.31097102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2336659.6554623791</v>
      </c>
      <c r="L1750" s="455">
        <f t="shared" ca="1" si="132"/>
        <v>563134976.96643341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563134976.96643341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2346395.7373601394</v>
      </c>
      <c r="L1751" s="455">
        <f t="shared" ca="1" si="132"/>
        <v>565481372.70379353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565481372.70379353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2356172.3862658064</v>
      </c>
      <c r="L1752" s="455">
        <f t="shared" ca="1" si="132"/>
        <v>567837545.09005928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567837545.09005928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2365989.7712085801</v>
      </c>
      <c r="L1753" s="455">
        <f t="shared" ca="1" si="132"/>
        <v>570203534.86126781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570203534.86126781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2375848.061921949</v>
      </c>
      <c r="L1754" s="455">
        <f t="shared" ca="1" si="132"/>
        <v>572579382.92318976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572579382.92318976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2385747.4288466237</v>
      </c>
      <c r="L1755" s="455">
        <f t="shared" ca="1" si="132"/>
        <v>574965130.35203636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574965130.35203636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2395688.0431334847</v>
      </c>
      <c r="L1756" s="455">
        <f t="shared" ca="1" si="132"/>
        <v>577360818.39516985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577360818.39516985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2405670.0766465412</v>
      </c>
      <c r="L1757" s="455">
        <f t="shared" ca="1" si="132"/>
        <v>579766488.47181642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579766488.47181642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2415693.7019659015</v>
      </c>
      <c r="L1758" s="455">
        <f t="shared" ca="1" si="132"/>
        <v>582182182.17378235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582182182.17378235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2425759.0923907598</v>
      </c>
      <c r="L1759" s="455">
        <f t="shared" ca="1" si="132"/>
        <v>584607941.26617312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584607941.26617312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2435866.4219423882</v>
      </c>
      <c r="L1760" s="455">
        <f t="shared" ca="1" si="132"/>
        <v>587043807.68811548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587043807.68811548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2446015.8653671476</v>
      </c>
      <c r="L1761" s="455">
        <f t="shared" ca="1" si="132"/>
        <v>589489823.55348265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589489823.55348265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2456207.598139511</v>
      </c>
      <c r="L1762" s="455">
        <f t="shared" ca="1" si="132"/>
        <v>591946031.15162218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591946031.15162218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2466441.7964650923</v>
      </c>
      <c r="L1763" s="455">
        <f t="shared" ca="1" si="132"/>
        <v>594412472.94808722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594412472.94808722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2476718.6372836968</v>
      </c>
      <c r="L1764" s="455">
        <f t="shared" ca="1" si="132"/>
        <v>596889191.5853709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596889191.5853709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2487038.2982723787</v>
      </c>
      <c r="L1765" s="455">
        <f t="shared" ca="1" si="132"/>
        <v>599376229.88364327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599376229.88364327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2497400.9578485135</v>
      </c>
      <c r="L1766" s="455">
        <f t="shared" ca="1" si="132"/>
        <v>601873630.84149182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601873630.84149182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2507806.7951728827</v>
      </c>
      <c r="L1767" s="455">
        <f t="shared" ca="1" si="132"/>
        <v>604381437.63666475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604381437.63666475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2518255.9901527697</v>
      </c>
      <c r="L1768" s="455">
        <f t="shared" ca="1" si="132"/>
        <v>606899693.62681746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606899693.62681746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2528748.7234450728</v>
      </c>
      <c r="L1769" s="455">
        <f t="shared" ca="1" si="132"/>
        <v>609428442.35026252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609428442.35026252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2539285.176459427</v>
      </c>
      <c r="L1770" s="455">
        <f t="shared" ca="1" si="132"/>
        <v>611967727.52672195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611967727.52672195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2549865.5313613415</v>
      </c>
      <c r="L1771" s="455">
        <f t="shared" ca="1" si="132"/>
        <v>614517593.0580833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614517593.0580833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2560489.9710753472</v>
      </c>
      <c r="L1772" s="455">
        <f t="shared" ca="1" si="132"/>
        <v>617078083.02915859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617078083.02915859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2571158.679288161</v>
      </c>
      <c r="L1773" s="455">
        <f t="shared" ca="1" si="132"/>
        <v>619649241.70844674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619649241.70844674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2581871.8404518613</v>
      </c>
      <c r="L1774" s="455">
        <f t="shared" ca="1" si="132"/>
        <v>622231113.54889858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622231113.54889858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2592629.6397870774</v>
      </c>
      <c r="L1775" s="455">
        <f t="shared" ca="1" si="132"/>
        <v>624823743.18868566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624823743.18868566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2603432.2632861901</v>
      </c>
      <c r="L1776" s="455">
        <f t="shared" ca="1" si="132"/>
        <v>627427175.45197189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627427175.45197189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2614279.8977165497</v>
      </c>
      <c r="L1777" s="455">
        <f t="shared" ca="1" si="132"/>
        <v>630041455.34968841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630041455.34968841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2625172.7306237016</v>
      </c>
      <c r="L1778" s="455">
        <f t="shared" ca="1" si="132"/>
        <v>632666628.08031213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632666628.08031213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2636110.9503346337</v>
      </c>
      <c r="L1779" s="455">
        <f t="shared" ca="1" si="132"/>
        <v>635302739.0306468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635302739.0306468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2647094.7459610282</v>
      </c>
      <c r="L1780" s="455">
        <f t="shared" ca="1" si="132"/>
        <v>637949833.77660787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637949833.77660787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2658124.3074025325</v>
      </c>
      <c r="L1781" s="455">
        <f t="shared" ca="1" si="132"/>
        <v>640607958.08401036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640607958.08401036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2669199.8253500434</v>
      </c>
      <c r="L1782" s="455">
        <f t="shared" ca="1" si="132"/>
        <v>643277157.90936041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643277157.90936041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2680321.4912890019</v>
      </c>
      <c r="L1783" s="455">
        <f t="shared" ca="1" si="132"/>
        <v>645957479.40064943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645957479.40064943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2691489.497502706</v>
      </c>
      <c r="L1784" s="455">
        <f t="shared" ca="1" si="132"/>
        <v>648648968.89815211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648648968.89815211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2702704.0370756336</v>
      </c>
      <c r="L1785" s="455">
        <f t="shared" ca="1" si="132"/>
        <v>651351672.93522775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651351672.93522775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2713965.3038967825</v>
      </c>
      <c r="L1786" s="455">
        <f t="shared" ca="1" si="132"/>
        <v>654065638.23912454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654065638.23912454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2725273.4926630189</v>
      </c>
      <c r="L1787" s="455">
        <f t="shared" ca="1" si="132"/>
        <v>656790911.73178756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656790911.73178756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2736628.7988824481</v>
      </c>
      <c r="L1788" s="455">
        <f t="shared" ca="1" si="132"/>
        <v>659527540.53067005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659527540.53067005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2748031.4188777916</v>
      </c>
      <c r="L1789" s="455">
        <f t="shared" ca="1" si="132"/>
        <v>662275571.94954789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662275571.94954789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2759481.5497897826</v>
      </c>
      <c r="L1790" s="455">
        <f t="shared" ca="1" si="132"/>
        <v>665035053.49933767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665035053.49933767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2770979.3895805734</v>
      </c>
      <c r="L1791" s="455">
        <f t="shared" ca="1" si="132"/>
        <v>667806032.88891828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667806032.88891828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2782525.1370371594</v>
      </c>
      <c r="L1792" s="455">
        <f t="shared" ca="1" si="132"/>
        <v>670588558.02595544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670588558.02595544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2794118.9917748142</v>
      </c>
      <c r="L1793" s="455">
        <f t="shared" ref="L1793:L2047" ca="1" si="137">I1793-J1793+K1793</f>
        <v>673382677.01773024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673382677.01773024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2805761.1542405426</v>
      </c>
      <c r="L1794" s="455">
        <f t="shared" ca="1" si="137"/>
        <v>676188438.17197073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676188438.17197073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2817451.8257165449</v>
      </c>
      <c r="L1795" s="455">
        <f t="shared" ca="1" si="137"/>
        <v>679005889.99768722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679005889.99768722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2829191.2083236966</v>
      </c>
      <c r="L1796" s="455">
        <f t="shared" ca="1" si="137"/>
        <v>681835081.20601094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681835081.20601094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2840979.5050250455</v>
      </c>
      <c r="L1797" s="455">
        <f t="shared" ca="1" si="137"/>
        <v>684676060.71103597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684676060.71103597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2852816.9196293163</v>
      </c>
      <c r="L1798" s="455">
        <f t="shared" ca="1" si="137"/>
        <v>687528877.6306653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687528877.6306653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2864703.6567944386</v>
      </c>
      <c r="L1799" s="455">
        <f t="shared" ca="1" si="137"/>
        <v>690393581.28745973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690393581.28745973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2876639.9220310822</v>
      </c>
      <c r="L1800" s="455">
        <f t="shared" ca="1" si="137"/>
        <v>693270221.20949078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693270221.20949078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2888625.9217062118</v>
      </c>
      <c r="L1801" s="455">
        <f t="shared" ca="1" si="137"/>
        <v>696158847.13119698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696158847.13119698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2900661.863046654</v>
      </c>
      <c r="L1802" s="455">
        <f t="shared" ca="1" si="137"/>
        <v>699059508.99424362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699059508.99424362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2912747.9541426818</v>
      </c>
      <c r="L1803" s="455">
        <f t="shared" ca="1" si="137"/>
        <v>701972256.94838631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701972256.94838631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2924884.4039516095</v>
      </c>
      <c r="L1804" s="455">
        <f t="shared" ca="1" si="137"/>
        <v>704897141.35233796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704897141.35233796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2937071.4223014079</v>
      </c>
      <c r="L1805" s="455">
        <f t="shared" ca="1" si="137"/>
        <v>707834212.77463937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707834212.77463937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2949309.2198943305</v>
      </c>
      <c r="L1806" s="455">
        <f t="shared" ca="1" si="137"/>
        <v>710783521.99453366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710783521.99453366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2961598.0083105569</v>
      </c>
      <c r="L1807" s="455">
        <f t="shared" ca="1" si="137"/>
        <v>713745120.00284421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713745120.00284421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2973938.0000118511</v>
      </c>
      <c r="L1808" s="455">
        <f t="shared" ca="1" si="137"/>
        <v>716719058.00285602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716719058.00285602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2986329.4083452332</v>
      </c>
      <c r="L1809" s="455">
        <f t="shared" ca="1" si="137"/>
        <v>719705387.41120124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719705387.41120124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2998772.4475466716</v>
      </c>
      <c r="L1810" s="455">
        <f t="shared" ca="1" si="137"/>
        <v>722704159.85874796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722704159.85874796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3011267.3327447833</v>
      </c>
      <c r="L1811" s="455">
        <f t="shared" ca="1" si="137"/>
        <v>725715427.1914928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725715427.1914928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3023814.2799645532</v>
      </c>
      <c r="L1812" s="455">
        <f t="shared" ca="1" si="137"/>
        <v>728739241.47145736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728739241.47145736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3036413.5061310725</v>
      </c>
      <c r="L1813" s="455">
        <f t="shared" ca="1" si="137"/>
        <v>731775654.97758842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731775654.97758842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3049065.2290732851</v>
      </c>
      <c r="L1814" s="455">
        <f t="shared" ca="1" si="137"/>
        <v>734824720.2066617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734824720.2066617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3061769.6675277571</v>
      </c>
      <c r="L1815" s="455">
        <f t="shared" ca="1" si="137"/>
        <v>737886489.8741895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737886489.8741895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3074527.0411424562</v>
      </c>
      <c r="L1816" s="455">
        <f t="shared" ca="1" si="137"/>
        <v>740961016.91533196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740961016.91533196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3087337.5704805497</v>
      </c>
      <c r="L1817" s="455">
        <f t="shared" ca="1" si="137"/>
        <v>744048354.48581254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744048354.48581254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3100201.477024219</v>
      </c>
      <c r="L1818" s="455">
        <f t="shared" ca="1" si="137"/>
        <v>747148555.96283674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747148555.96283674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3113118.9831784866</v>
      </c>
      <c r="L1819" s="455">
        <f t="shared" ca="1" si="137"/>
        <v>750261674.94601524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750261674.94601524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3126090.3122750632</v>
      </c>
      <c r="L1820" s="455">
        <f t="shared" ca="1" si="137"/>
        <v>753387765.25829029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753387765.25829029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3139115.6885762094</v>
      </c>
      <c r="L1821" s="455">
        <f t="shared" ca="1" si="137"/>
        <v>756526880.94686651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756526880.94686651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3152195.3372786106</v>
      </c>
      <c r="L1822" s="455">
        <f t="shared" ca="1" si="137"/>
        <v>759679076.28414512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759679076.28414512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3165329.4845172712</v>
      </c>
      <c r="L1823" s="455">
        <f t="shared" ca="1" si="137"/>
        <v>762844405.76866233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762844405.76866233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3178518.3573694262</v>
      </c>
      <c r="L1824" s="455">
        <f t="shared" ca="1" si="137"/>
        <v>766022924.12603176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766022924.12603176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3191762.1838584654</v>
      </c>
      <c r="L1825" s="455">
        <f t="shared" ca="1" si="137"/>
        <v>769214686.30989027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769214686.30989027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3205061.1929578763</v>
      </c>
      <c r="L1826" s="455">
        <f t="shared" ca="1" si="137"/>
        <v>772419747.50284815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772419747.50284815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3218415.6145952004</v>
      </c>
      <c r="L1827" s="455">
        <f t="shared" ca="1" si="137"/>
        <v>775638163.11744332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775638163.11744332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3231825.6796560138</v>
      </c>
      <c r="L1828" s="455">
        <f t="shared" ca="1" si="137"/>
        <v>778869988.79709935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778869988.79709935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3245291.6199879139</v>
      </c>
      <c r="L1829" s="455">
        <f t="shared" ca="1" si="137"/>
        <v>782115280.41708732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782115280.41708732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3258813.6684045303</v>
      </c>
      <c r="L1830" s="455">
        <f t="shared" ca="1" si="137"/>
        <v>785374094.0854919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785374094.0854919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3272392.0586895496</v>
      </c>
      <c r="L1831" s="455">
        <f t="shared" ca="1" si="137"/>
        <v>788646486.14418149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788646486.14418149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3286027.0256007561</v>
      </c>
      <c r="L1832" s="455">
        <f t="shared" ca="1" si="137"/>
        <v>791932513.16978228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791932513.16978228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3299718.8048740928</v>
      </c>
      <c r="L1833" s="455">
        <f t="shared" ca="1" si="137"/>
        <v>795232231.97465634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795232231.97465634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3313467.6332277348</v>
      </c>
      <c r="L1834" s="455">
        <f t="shared" ca="1" si="137"/>
        <v>798545699.60788405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798545699.60788405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3327273.7483661836</v>
      </c>
      <c r="L1835" s="455">
        <f t="shared" ca="1" si="137"/>
        <v>801872973.35625029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801872973.35625029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3341137.3889843761</v>
      </c>
      <c r="L1836" s="455">
        <f t="shared" ca="1" si="137"/>
        <v>805214110.74523461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805214110.74523461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3355058.794771811</v>
      </c>
      <c r="L1837" s="455">
        <f t="shared" ca="1" si="137"/>
        <v>808569169.5400064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808569169.5400064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3369038.2064166931</v>
      </c>
      <c r="L1838" s="455">
        <f t="shared" ca="1" si="137"/>
        <v>811938207.74642313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811938207.74642313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3383075.8656100961</v>
      </c>
      <c r="L1839" s="455">
        <f t="shared" ca="1" si="137"/>
        <v>815321283.61203325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815321283.61203325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3397172.0150501383</v>
      </c>
      <c r="L1840" s="455">
        <f t="shared" ca="1" si="137"/>
        <v>818718455.62708342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818718455.62708342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3411326.8984461809</v>
      </c>
      <c r="L1841" s="455">
        <f t="shared" ca="1" si="137"/>
        <v>822129782.52552962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822129782.52552962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3425540.7605230398</v>
      </c>
      <c r="L1842" s="455">
        <f t="shared" ca="1" si="137"/>
        <v>825555323.2860527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825555323.2860527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3439813.8470252194</v>
      </c>
      <c r="L1843" s="455">
        <f t="shared" ca="1" si="137"/>
        <v>828995137.13307798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828995137.13307798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3454146.4047211581</v>
      </c>
      <c r="L1844" s="455">
        <f t="shared" ca="1" si="137"/>
        <v>832449283.53779912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832449283.53779912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3468538.6814074963</v>
      </c>
      <c r="L1845" s="455">
        <f t="shared" ca="1" si="137"/>
        <v>835917822.21920657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835917822.21920657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3482990.9259133604</v>
      </c>
      <c r="L1846" s="455">
        <f t="shared" ca="1" si="137"/>
        <v>839400813.14511991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839400813.14511991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3497503.388104666</v>
      </c>
      <c r="L1847" s="455">
        <f t="shared" ca="1" si="137"/>
        <v>842898316.53322458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842898316.53322458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3512076.3188884356</v>
      </c>
      <c r="L1848" s="455">
        <f t="shared" ca="1" si="137"/>
        <v>846410392.85211301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846410392.85211301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3526709.9702171376</v>
      </c>
      <c r="L1849" s="455">
        <f t="shared" ca="1" si="137"/>
        <v>849937102.82233012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849937102.82233012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3541404.5950930421</v>
      </c>
      <c r="L1850" s="455">
        <f t="shared" ca="1" si="137"/>
        <v>853478507.41742313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853478507.41742313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3556160.4475725964</v>
      </c>
      <c r="L1851" s="455">
        <f t="shared" ca="1" si="137"/>
        <v>857034667.86499572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857034667.86499572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3570977.7827708148</v>
      </c>
      <c r="L1852" s="455">
        <f t="shared" ca="1" si="137"/>
        <v>860605645.64776659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860605645.64776659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3585856.8568656943</v>
      </c>
      <c r="L1853" s="455">
        <f t="shared" ca="1" si="137"/>
        <v>864191502.50463223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864191502.50463223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3600797.9271026338</v>
      </c>
      <c r="L1854" s="455">
        <f t="shared" ca="1" si="137"/>
        <v>867792300.43173492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867792300.43173492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3615801.2517988957</v>
      </c>
      <c r="L1855" s="455">
        <f t="shared" ca="1" si="137"/>
        <v>871408101.68353379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871408101.68353379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3630867.0903480574</v>
      </c>
      <c r="L1856" s="455">
        <f t="shared" ca="1" si="137"/>
        <v>875038968.77388179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875038968.77388179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3645995.7032245076</v>
      </c>
      <c r="L1857" s="455">
        <f t="shared" ca="1" si="137"/>
        <v>878684964.47710633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878684964.47710633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3661187.3519879435</v>
      </c>
      <c r="L1858" s="455">
        <f t="shared" ca="1" si="137"/>
        <v>882346151.82909429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882346151.82909429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3676442.2992878929</v>
      </c>
      <c r="L1859" s="455">
        <f t="shared" ca="1" si="137"/>
        <v>886022594.12838221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886022594.12838221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3691760.8088682592</v>
      </c>
      <c r="L1860" s="455">
        <f t="shared" ca="1" si="137"/>
        <v>889714354.93725049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889714354.93725049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3707143.1455718777</v>
      </c>
      <c r="L1861" s="455">
        <f t="shared" ca="1" si="137"/>
        <v>893421498.08282232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893421498.08282232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3722589.5753450929</v>
      </c>
      <c r="L1862" s="455">
        <f t="shared" ca="1" si="137"/>
        <v>897144087.65816736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897144087.65816736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3738100.3652423639</v>
      </c>
      <c r="L1863" s="455">
        <f t="shared" ca="1" si="137"/>
        <v>900882188.02340972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900882188.02340972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3753675.7834308739</v>
      </c>
      <c r="L1864" s="455">
        <f t="shared" ca="1" si="137"/>
        <v>904635863.80684054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904635863.80684054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3769316.0991951688</v>
      </c>
      <c r="L1865" s="455">
        <f t="shared" ca="1" si="137"/>
        <v>908405179.90603566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908405179.90603566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3785021.5829418157</v>
      </c>
      <c r="L1866" s="455">
        <f t="shared" ca="1" si="137"/>
        <v>912190201.48897743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912190201.48897743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3800792.5062040724</v>
      </c>
      <c r="L1867" s="455">
        <f t="shared" ca="1" si="137"/>
        <v>915990993.99518156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915990993.99518156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3816629.1416465896</v>
      </c>
      <c r="L1868" s="455">
        <f t="shared" ca="1" si="137"/>
        <v>919807623.13682818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919807623.13682818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3832531.7630701168</v>
      </c>
      <c r="L1869" s="455">
        <f t="shared" ca="1" si="137"/>
        <v>923640154.89989829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923640154.89989829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3848500.645416243</v>
      </c>
      <c r="L1870" s="455">
        <f t="shared" ca="1" si="137"/>
        <v>927488655.54531455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927488655.54531455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3864536.0647721435</v>
      </c>
      <c r="L1871" s="455">
        <f t="shared" ca="1" si="137"/>
        <v>931353191.61008668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931353191.61008668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3880638.2983753611</v>
      </c>
      <c r="L1872" s="455">
        <f t="shared" ca="1" si="137"/>
        <v>935233829.90846205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935233829.90846205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3896807.6246185922</v>
      </c>
      <c r="L1873" s="455">
        <f t="shared" ca="1" si="137"/>
        <v>939130637.5330807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939130637.5330807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3913044.3230545027</v>
      </c>
      <c r="L1874" s="455">
        <f t="shared" ca="1" si="137"/>
        <v>943043681.85613525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943043681.85613525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3929348.6744005634</v>
      </c>
      <c r="L1875" s="455">
        <f t="shared" ca="1" si="137"/>
        <v>946973030.53053582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946973030.53053582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3945720.9605438993</v>
      </c>
      <c r="L1876" s="455">
        <f t="shared" ca="1" si="137"/>
        <v>950918751.49107969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950918751.49107969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3962161.4645461654</v>
      </c>
      <c r="L1877" s="455">
        <f t="shared" ca="1" si="137"/>
        <v>954880912.95562589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954880912.95562589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3978670.470648441</v>
      </c>
      <c r="L1878" s="455">
        <f t="shared" ca="1" si="137"/>
        <v>958859583.4262743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958859583.4262743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3995248.2642761432</v>
      </c>
      <c r="L1879" s="455">
        <f t="shared" ca="1" si="137"/>
        <v>962854831.69055045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962854831.69055045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4011895.13204396</v>
      </c>
      <c r="L1880" s="455">
        <f t="shared" ca="1" si="137"/>
        <v>966866726.8225944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966866726.8225944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4028611.36176081</v>
      </c>
      <c r="L1881" s="455">
        <f t="shared" ca="1" si="137"/>
        <v>970895338.18435526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970895338.18435526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4045397.2424348132</v>
      </c>
      <c r="L1882" s="455">
        <f t="shared" ca="1" si="137"/>
        <v>974940735.42679012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974940735.42679012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4062253.064278292</v>
      </c>
      <c r="L1883" s="455">
        <f t="shared" ca="1" si="137"/>
        <v>979002988.49106836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979002988.49106836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4079179.1187127843</v>
      </c>
      <c r="L1884" s="455">
        <f t="shared" ca="1" si="137"/>
        <v>983082167.60978115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983082167.60978115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4096175.6983740879</v>
      </c>
      <c r="L1885" s="455">
        <f t="shared" ca="1" si="137"/>
        <v>987178343.30815518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987178343.30815518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4113243.0971173132</v>
      </c>
      <c r="L1886" s="455">
        <f t="shared" ca="1" si="137"/>
        <v>991291586.40527248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991291586.40527248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4130381.6100219688</v>
      </c>
      <c r="L1887" s="455">
        <f t="shared" ca="1" si="137"/>
        <v>995421968.01529443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995421968.01529443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4147591.5333970599</v>
      </c>
      <c r="L1888" s="455">
        <f t="shared" ca="1" si="137"/>
        <v>999569559.54869151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999569559.54869151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4164873.1647862145</v>
      </c>
      <c r="L1889" s="455">
        <f t="shared" ca="1" si="137"/>
        <v>1003734432.7134777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1003734432.7134777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4182226.8029728238</v>
      </c>
      <c r="L1890" s="455">
        <f t="shared" ca="1" si="137"/>
        <v>1007916659.5164505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1007916659.5164505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4199652.7479852103</v>
      </c>
      <c r="L1891" s="455">
        <f t="shared" ca="1" si="137"/>
        <v>1012116312.2644358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1012116312.2644358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4217151.3011018159</v>
      </c>
      <c r="L1892" s="455">
        <f t="shared" ca="1" si="137"/>
        <v>1016333463.5655376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1016333463.5655376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4234722.7648564065</v>
      </c>
      <c r="L1893" s="455">
        <f t="shared" ca="1" si="137"/>
        <v>1020568186.330394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1020568186.330394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4252367.4430433083</v>
      </c>
      <c r="L1894" s="455">
        <f t="shared" ca="1" si="137"/>
        <v>1024820553.7734374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1024820553.7734374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4270085.6407226566</v>
      </c>
      <c r="L1895" s="455">
        <f t="shared" ca="1" si="137"/>
        <v>1029090639.41416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1029090639.41416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4287877.6642256668</v>
      </c>
      <c r="L1896" s="455">
        <f t="shared" ca="1" si="137"/>
        <v>1033378517.0783857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1033378517.0783857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4305743.8211599402</v>
      </c>
      <c r="L1897" s="455">
        <f t="shared" ca="1" si="137"/>
        <v>1037684260.8995457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1037684260.8995457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4323684.4204147737</v>
      </c>
      <c r="L1898" s="455">
        <f t="shared" ca="1" si="137"/>
        <v>1042007945.3199605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1042007945.3199605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4341699.7721665017</v>
      </c>
      <c r="L1899" s="455">
        <f t="shared" ca="1" si="137"/>
        <v>1046349645.092127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1046349645.092127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4359790.1878838632</v>
      </c>
      <c r="L1900" s="455">
        <f t="shared" ca="1" si="137"/>
        <v>1050709435.2800108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1050709435.2800108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4377955.9803333785</v>
      </c>
      <c r="L1901" s="455">
        <f t="shared" ca="1" si="137"/>
        <v>1055087391.2603441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1055087391.2603441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4396197.4635847677</v>
      </c>
      <c r="L1902" s="455">
        <f t="shared" ca="1" si="137"/>
        <v>1059483588.7239289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1059483588.7239289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4414514.9530163705</v>
      </c>
      <c r="L1903" s="455">
        <f t="shared" ca="1" si="137"/>
        <v>1063898103.6769453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1063898103.6769453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4432908.7653206056</v>
      </c>
      <c r="L1904" s="455">
        <f t="shared" ca="1" si="137"/>
        <v>1068331012.442266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1068331012.442266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4451379.2185094422</v>
      </c>
      <c r="L1905" s="455">
        <f t="shared" ca="1" si="137"/>
        <v>1072782391.6607754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1072782391.6607754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4469926.6319198972</v>
      </c>
      <c r="L1906" s="455">
        <f t="shared" ca="1" si="137"/>
        <v>1077252318.2926953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1077252318.2926953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4488551.3262195634</v>
      </c>
      <c r="L1907" s="455">
        <f t="shared" ca="1" si="137"/>
        <v>1081740869.6189148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1081740869.6189148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4507253.6234121453</v>
      </c>
      <c r="L1908" s="455">
        <f t="shared" ca="1" si="137"/>
        <v>1086248123.242327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1086248123.242327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4526033.8468430294</v>
      </c>
      <c r="L1909" s="455">
        <f t="shared" ca="1" si="137"/>
        <v>1090774157.08917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1090774157.08917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4544892.3212048747</v>
      </c>
      <c r="L1910" s="455">
        <f t="shared" ca="1" si="137"/>
        <v>1095319049.4103749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1095319049.4103749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4563829.3725432288</v>
      </c>
      <c r="L1911" s="455">
        <f t="shared" ca="1" si="137"/>
        <v>1099882878.7829182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1099882878.7829182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4582845.3282621596</v>
      </c>
      <c r="L1912" s="455">
        <f t="shared" ca="1" si="137"/>
        <v>1104465724.1111803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1104465724.1111803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4601940.5171299176</v>
      </c>
      <c r="L1913" s="455">
        <f t="shared" ca="1" si="137"/>
        <v>1109067664.6283102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1109067664.6283102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4621115.2692846255</v>
      </c>
      <c r="L1914" s="455">
        <f t="shared" ca="1" si="137"/>
        <v>1113688779.8975949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1113688779.8975949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4640369.9162399787</v>
      </c>
      <c r="L1915" s="455">
        <f t="shared" ca="1" si="137"/>
        <v>1118329149.8138349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1118329149.8138349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4659704.7908909786</v>
      </c>
      <c r="L1916" s="455">
        <f t="shared" ca="1" si="137"/>
        <v>1122988854.6047258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1122988854.6047258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4679120.227519691</v>
      </c>
      <c r="L1917" s="455">
        <f t="shared" ca="1" si="137"/>
        <v>1127667974.8322456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1127667974.8322456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4698616.5618010228</v>
      </c>
      <c r="L1918" s="455">
        <f t="shared" ca="1" si="137"/>
        <v>1132366591.3940465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1132366591.3940465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4718194.1308085276</v>
      </c>
      <c r="L1919" s="455">
        <f t="shared" ca="1" si="137"/>
        <v>1137084785.5248551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1137084785.5248551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4737853.2730202293</v>
      </c>
      <c r="L1920" s="455">
        <f t="shared" ca="1" si="137"/>
        <v>1141822638.7978754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1141822638.7978754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4757594.3283244809</v>
      </c>
      <c r="L1921" s="455">
        <f t="shared" ca="1" si="137"/>
        <v>1146580233.1262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1146580233.1262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4777417.6380258333</v>
      </c>
      <c r="L1922" s="455">
        <f t="shared" ca="1" si="137"/>
        <v>1151357650.7642257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1151357650.7642257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4797323.5448509408</v>
      </c>
      <c r="L1923" s="455">
        <f t="shared" ca="1" si="137"/>
        <v>1156154974.3090765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1156154974.3090765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4817312.3929544855</v>
      </c>
      <c r="L1924" s="455">
        <f t="shared" ca="1" si="137"/>
        <v>1160972286.7020311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1160972286.7020311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4837384.52792513</v>
      </c>
      <c r="L1925" s="455">
        <f t="shared" ca="1" si="137"/>
        <v>1165809671.2299562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1165809671.2299562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4857540.2967914836</v>
      </c>
      <c r="L1926" s="455">
        <f t="shared" ca="1" si="137"/>
        <v>1170667211.5267477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1170667211.5267477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4877780.0480281152</v>
      </c>
      <c r="L1927" s="455">
        <f t="shared" ca="1" si="137"/>
        <v>1175544991.5747759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1175544991.5747759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4898104.1315615661</v>
      </c>
      <c r="L1928" s="455">
        <f t="shared" ca="1" si="137"/>
        <v>1180443095.7063375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1180443095.7063375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4918512.8987764064</v>
      </c>
      <c r="L1929" s="455">
        <f t="shared" ca="1" si="137"/>
        <v>1185361608.6051137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1185361608.6051137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4939006.7025213074</v>
      </c>
      <c r="L1930" s="455">
        <f t="shared" ca="1" si="137"/>
        <v>1190300615.3076351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1190300615.3076351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4959585.8971151458</v>
      </c>
      <c r="L1931" s="455">
        <f t="shared" ca="1" si="137"/>
        <v>1195260201.2047503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1195260201.2047503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4980250.8383531263</v>
      </c>
      <c r="L1932" s="455">
        <f t="shared" ca="1" si="137"/>
        <v>1200240452.0431035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1200240452.0431035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5001001.8835129309</v>
      </c>
      <c r="L1933" s="455">
        <f t="shared" ca="1" si="137"/>
        <v>1205241453.9266164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1205241453.9266164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5021839.3913609013</v>
      </c>
      <c r="L1934" s="455">
        <f t="shared" ca="1" si="137"/>
        <v>1210263293.3179774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1210263293.3179774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5042763.7221582392</v>
      </c>
      <c r="L1935" s="455">
        <f t="shared" ca="1" si="137"/>
        <v>1215306057.0401356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1215306057.0401356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5063775.2376672318</v>
      </c>
      <c r="L1936" s="455">
        <f t="shared" ca="1" si="137"/>
        <v>1220369832.2778029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1220369832.2778029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5084874.3011575118</v>
      </c>
      <c r="L1937" s="455">
        <f t="shared" ca="1" si="137"/>
        <v>1225454706.5789604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1225454706.5789604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5106061.2774123354</v>
      </c>
      <c r="L1938" s="455">
        <f t="shared" ca="1" si="137"/>
        <v>1230560767.8563728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1230560767.8563728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5127336.5327348867</v>
      </c>
      <c r="L1939" s="455">
        <f t="shared" ca="1" si="137"/>
        <v>1235688104.3891077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1235688104.3891077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5148700.4349546153</v>
      </c>
      <c r="L1940" s="455">
        <f t="shared" ca="1" si="137"/>
        <v>1240836804.8240623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1240836804.8240623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5170153.3534335932</v>
      </c>
      <c r="L1941" s="455">
        <f t="shared" ca="1" si="137"/>
        <v>1246006958.177496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1246006958.177496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5191695.6590729002</v>
      </c>
      <c r="L1942" s="455">
        <f t="shared" ca="1" si="137"/>
        <v>1251198653.8365688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1251198653.8365688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5213327.7243190371</v>
      </c>
      <c r="L1943" s="455">
        <f t="shared" ca="1" si="137"/>
        <v>1256411981.5608878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1256411981.5608878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5235049.9231703654</v>
      </c>
      <c r="L1944" s="455">
        <f t="shared" ca="1" si="137"/>
        <v>1261647031.4840581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1261647031.4840581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5256862.6311835758</v>
      </c>
      <c r="L1945" s="455">
        <f t="shared" ca="1" si="137"/>
        <v>1266903894.1152418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1266903894.1152418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5278766.2254801737</v>
      </c>
      <c r="L1946" s="455">
        <f t="shared" ca="1" si="137"/>
        <v>1272182660.3407218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1272182660.3407218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5300761.0847530076</v>
      </c>
      <c r="L1947" s="455">
        <f t="shared" ca="1" si="137"/>
        <v>1277483421.4254749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1277483421.4254749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5322847.589272812</v>
      </c>
      <c r="L1948" s="455">
        <f t="shared" ca="1" si="137"/>
        <v>1282806269.0147476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1282806269.0147476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5345026.1208947813</v>
      </c>
      <c r="L1949" s="455">
        <f t="shared" ca="1" si="137"/>
        <v>1288151295.1356423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1288151295.1356423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5367297.0630651759</v>
      </c>
      <c r="L1950" s="455">
        <f t="shared" ca="1" si="137"/>
        <v>1293518592.1987076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1293518592.1987076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5389660.8008279484</v>
      </c>
      <c r="L1951" s="455">
        <f t="shared" ca="1" si="137"/>
        <v>1298908252.9995356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1298908252.9995356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5412117.7208313979</v>
      </c>
      <c r="L1952" s="455">
        <f t="shared" ca="1" si="137"/>
        <v>1304320370.720367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1304320370.720367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5434668.2113348618</v>
      </c>
      <c r="L1953" s="455">
        <f t="shared" ca="1" si="137"/>
        <v>1309755038.9317019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1309755038.9317019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5457312.6622154247</v>
      </c>
      <c r="L1954" s="455">
        <f t="shared" ca="1" si="137"/>
        <v>1315212351.5939174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1315212351.5939174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5480051.4649746558</v>
      </c>
      <c r="L1955" s="455">
        <f t="shared" ca="1" si="137"/>
        <v>1320692403.058892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1320692403.058892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5502885.0127453832</v>
      </c>
      <c r="L1956" s="455">
        <f t="shared" ca="1" si="137"/>
        <v>1326195288.0716374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1326195288.0716374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5525813.7002984891</v>
      </c>
      <c r="L1957" s="455">
        <f t="shared" ca="1" si="137"/>
        <v>1331721101.7719359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1331721101.7719359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5548837.9240497332</v>
      </c>
      <c r="L1958" s="455">
        <f t="shared" ca="1" si="137"/>
        <v>1337269939.6959856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1337269939.6959856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5571958.0820666067</v>
      </c>
      <c r="L1959" s="455">
        <f t="shared" ca="1" si="137"/>
        <v>1342841897.7780521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1342841897.7780521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5595174.5740752174</v>
      </c>
      <c r="L1960" s="455">
        <f t="shared" ca="1" si="137"/>
        <v>1348437072.3521273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1348437072.3521273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5618487.801467197</v>
      </c>
      <c r="L1961" s="455">
        <f t="shared" ca="1" si="137"/>
        <v>1354055560.1535945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1354055560.1535945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5641898.1673066439</v>
      </c>
      <c r="L1962" s="455">
        <f t="shared" ca="1" si="137"/>
        <v>1359697458.3209012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1359697458.3209012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5665406.0763370879</v>
      </c>
      <c r="L1963" s="455">
        <f t="shared" ca="1" si="137"/>
        <v>1365362864.3972383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1365362864.3972383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5689011.9349884931</v>
      </c>
      <c r="L1964" s="455">
        <f t="shared" ca="1" si="137"/>
        <v>1371051876.3322268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1371051876.3322268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5712716.1513842782</v>
      </c>
      <c r="L1965" s="455">
        <f t="shared" ca="1" si="137"/>
        <v>1376764592.4836111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1376764592.4836111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5736519.1353483796</v>
      </c>
      <c r="L1966" s="455">
        <f t="shared" ca="1" si="137"/>
        <v>1382501111.6189594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1382501111.6189594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5760421.2984123304</v>
      </c>
      <c r="L1967" s="455">
        <f t="shared" ca="1" si="137"/>
        <v>1388261532.9173717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1388261532.9173717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5784423.0538223824</v>
      </c>
      <c r="L1968" s="455">
        <f t="shared" ca="1" si="137"/>
        <v>1394045955.971194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1394045955.971194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5808524.8165466413</v>
      </c>
      <c r="L1969" s="455">
        <f t="shared" ca="1" si="137"/>
        <v>1399854480.7877407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1399854480.7877407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5832727.0032822527</v>
      </c>
      <c r="L1970" s="455">
        <f t="shared" ca="1" si="137"/>
        <v>1405687207.791023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1405687207.791023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5857030.032462596</v>
      </c>
      <c r="L1971" s="455">
        <f t="shared" ca="1" si="137"/>
        <v>1411544237.8234856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1411544237.8234856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5881434.3242645236</v>
      </c>
      <c r="L1972" s="455">
        <f t="shared" ca="1" si="137"/>
        <v>1417425672.1477501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1417425672.1477501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5905940.3006156255</v>
      </c>
      <c r="L1973" s="455">
        <f t="shared" ca="1" si="137"/>
        <v>1423331612.4483657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1423331612.4483657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5930548.385201524</v>
      </c>
      <c r="L1974" s="455">
        <f t="shared" ca="1" si="137"/>
        <v>1429262160.8335671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1429262160.8335671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5955259.0034731962</v>
      </c>
      <c r="L1975" s="455">
        <f t="shared" ca="1" si="137"/>
        <v>1435217419.8370404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1435217419.8370404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5980072.5826543346</v>
      </c>
      <c r="L1976" s="455">
        <f t="shared" ca="1" si="137"/>
        <v>1441197492.4196947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1441197492.4196947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6004989.5517487274</v>
      </c>
      <c r="L1977" s="455">
        <f t="shared" ca="1" si="137"/>
        <v>1447202481.9714434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1447202481.9714434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6030010.341547681</v>
      </c>
      <c r="L1978" s="455">
        <f t="shared" ca="1" si="137"/>
        <v>1453232492.3129911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1453232492.3129911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6055135.3846374629</v>
      </c>
      <c r="L1979" s="455">
        <f t="shared" ca="1" si="137"/>
        <v>1459287627.6976285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1459287627.6976285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6080365.1154067852</v>
      </c>
      <c r="L1980" s="455">
        <f t="shared" ca="1" si="137"/>
        <v>1465367992.8130352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1465367992.8130352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6105699.9700543135</v>
      </c>
      <c r="L1981" s="455">
        <f t="shared" ca="1" si="137"/>
        <v>1471473692.7830896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1471473692.7830896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6131140.3865962066</v>
      </c>
      <c r="L1982" s="455">
        <f t="shared" ca="1" si="137"/>
        <v>1477604833.1696858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1477604833.1696858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6156686.8048736909</v>
      </c>
      <c r="L1983" s="455">
        <f t="shared" ca="1" si="137"/>
        <v>1483761519.9745595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1483761519.9745595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6182339.6665606648</v>
      </c>
      <c r="L1984" s="455">
        <f t="shared" ca="1" si="137"/>
        <v>1489943859.6411202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1489943859.6411202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6208099.4151713345</v>
      </c>
      <c r="L1985" s="455">
        <f t="shared" ca="1" si="137"/>
        <v>1496151959.0562916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1496151959.0562916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6233966.4960678816</v>
      </c>
      <c r="L1986" s="455">
        <f t="shared" ca="1" si="137"/>
        <v>1502385925.5523596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1502385925.5523596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6259941.3564681653</v>
      </c>
      <c r="L1987" s="455">
        <f t="shared" ca="1" si="137"/>
        <v>1508645866.9088278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1508645866.9088278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6286024.4454534492</v>
      </c>
      <c r="L1988" s="455">
        <f t="shared" ca="1" si="137"/>
        <v>1514931891.3542812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1514931891.3542812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6312216.2139761718</v>
      </c>
      <c r="L1989" s="455">
        <f t="shared" ca="1" si="137"/>
        <v>1521244107.5682573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1521244107.5682573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6338517.1148677384</v>
      </c>
      <c r="L1990" s="455">
        <f t="shared" ca="1" si="137"/>
        <v>1527582624.683125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1527582624.683125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6364927.6028463542</v>
      </c>
      <c r="L1991" s="455">
        <f t="shared" ca="1" si="137"/>
        <v>1533947552.2859714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1533947552.2859714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6391448.1345248809</v>
      </c>
      <c r="L1992" s="455">
        <f t="shared" ca="1" si="137"/>
        <v>1540339000.4204962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1540339000.4204962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6418079.1684187343</v>
      </c>
      <c r="L1993" s="455">
        <f t="shared" ca="1" si="137"/>
        <v>1546757079.5889149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1546757079.5889149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6444821.164953812</v>
      </c>
      <c r="L1994" s="455">
        <f t="shared" ca="1" si="137"/>
        <v>1553201900.7538686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1553201900.7538686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6471674.5864744522</v>
      </c>
      <c r="L1995" s="455">
        <f t="shared" ca="1" si="137"/>
        <v>1559673575.340343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1559673575.340343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6498639.897251429</v>
      </c>
      <c r="L1996" s="455">
        <f t="shared" ca="1" si="137"/>
        <v>1566172215.2375944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1566172215.2375944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6525717.5634899763</v>
      </c>
      <c r="L1997" s="455">
        <f t="shared" ca="1" si="137"/>
        <v>1572697932.8010843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1572697932.8010843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6552908.0533378515</v>
      </c>
      <c r="L1998" s="455">
        <f t="shared" ca="1" si="137"/>
        <v>1579250840.8544221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1579250840.8544221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6580211.8368934253</v>
      </c>
      <c r="L1999" s="455">
        <f t="shared" ca="1" si="137"/>
        <v>1585831052.6913154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1585831052.6913154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6607629.3862138139</v>
      </c>
      <c r="L2000" s="455">
        <f t="shared" ca="1" si="137"/>
        <v>1592438682.0775292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1592438682.0775292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6635161.1753230384</v>
      </c>
      <c r="L2001" s="455">
        <f t="shared" ca="1" si="137"/>
        <v>1599073843.2528522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1599073843.2528522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6662807.6802202174</v>
      </c>
      <c r="L2002" s="455">
        <f t="shared" ca="1" si="137"/>
        <v>1605736650.9330723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1605736650.9330723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6690569.3788878014</v>
      </c>
      <c r="L2003" s="455">
        <f t="shared" ca="1" si="137"/>
        <v>1612427220.3119602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1612427220.3119602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6718446.7512998339</v>
      </c>
      <c r="L2004" s="455">
        <f t="shared" ca="1" si="137"/>
        <v>1619145667.0632601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1619145667.0632601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6746440.2794302506</v>
      </c>
      <c r="L2005" s="455">
        <f t="shared" ca="1" si="137"/>
        <v>1625892107.3426902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1625892107.3426902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6774550.4472612096</v>
      </c>
      <c r="L2006" s="455">
        <f t="shared" ca="1" si="137"/>
        <v>1632666657.7899513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1632666657.7899513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6802777.7407914633</v>
      </c>
      <c r="L2007" s="455">
        <f t="shared" ca="1" si="137"/>
        <v>1639469435.5307429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1639469435.5307429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6831122.6480447622</v>
      </c>
      <c r="L2008" s="455">
        <f t="shared" ca="1" si="137"/>
        <v>1646300558.1787877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1646300558.1787877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6859585.6590782823</v>
      </c>
      <c r="L2009" s="455">
        <f t="shared" ca="1" si="137"/>
        <v>1653160143.8378661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1653160143.8378661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6888167.2659911085</v>
      </c>
      <c r="L2010" s="455">
        <f t="shared" ca="1" si="137"/>
        <v>1660048311.1038573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1660048311.1038573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6916867.9629327385</v>
      </c>
      <c r="L2011" s="455">
        <f t="shared" ca="1" si="137"/>
        <v>1666965179.0667901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1666965179.0667901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6945688.2461116249</v>
      </c>
      <c r="L2012" s="455">
        <f t="shared" ca="1" si="137"/>
        <v>1673910867.3129017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1673910867.3129017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6974628.6138037574</v>
      </c>
      <c r="L2013" s="455">
        <f t="shared" ca="1" si="137"/>
        <v>1680885495.9267056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1680885495.9267056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7003689.5663612718</v>
      </c>
      <c r="L2014" s="455">
        <f t="shared" ca="1" si="137"/>
        <v>1687889185.4930668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1687889185.4930668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7032871.6062211124</v>
      </c>
      <c r="L2015" s="455">
        <f t="shared" ca="1" si="137"/>
        <v>1694922057.099288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1694922057.099288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7062175.2379136998</v>
      </c>
      <c r="L2016" s="455">
        <f t="shared" ca="1" si="137"/>
        <v>1701984232.3372016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1701984232.3372016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7091600.968071674</v>
      </c>
      <c r="L2017" s="455">
        <f t="shared" ca="1" si="137"/>
        <v>1709075833.3052733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1709075833.3052733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7121149.3054386396</v>
      </c>
      <c r="L2018" s="455">
        <f t="shared" ca="1" si="137"/>
        <v>1716196982.6107121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1716196982.6107121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7150820.7608779669</v>
      </c>
      <c r="L2019" s="455">
        <f t="shared" ca="1" si="137"/>
        <v>1723347803.3715901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1723347803.3715901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7180615.8473816253</v>
      </c>
      <c r="L2020" s="455">
        <f t="shared" ca="1" si="137"/>
        <v>1730528419.2189717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1730528419.2189717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7210535.0800790489</v>
      </c>
      <c r="L2021" s="455">
        <f t="shared" ca="1" si="137"/>
        <v>1737738954.2990508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1737738954.2990508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7240578.976246045</v>
      </c>
      <c r="L2022" s="455">
        <f t="shared" ca="1" si="137"/>
        <v>1744979533.2752969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1744979533.2752969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7270748.0553137381</v>
      </c>
      <c r="L2023" s="455">
        <f t="shared" ca="1" si="137"/>
        <v>1752250281.3306108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1752250281.3306108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7301042.8388775447</v>
      </c>
      <c r="L2024" s="455">
        <f t="shared" ca="1" si="137"/>
        <v>1759551324.1694882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1759551324.1694882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7331463.850706201</v>
      </c>
      <c r="L2025" s="455">
        <f t="shared" ca="1" si="137"/>
        <v>1766882788.0201943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1766882788.0201943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7362011.6167508094</v>
      </c>
      <c r="L2026" s="455">
        <f t="shared" ca="1" si="137"/>
        <v>1774244799.636945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1774244799.636945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7392686.6651539383</v>
      </c>
      <c r="L2027" s="455">
        <f t="shared" ca="1" si="137"/>
        <v>1781637486.302099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1781637486.302099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7423489.5262587452</v>
      </c>
      <c r="L2028" s="455">
        <f t="shared" ca="1" si="137"/>
        <v>1789060975.8283577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1789060975.8283577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7454420.7326181559</v>
      </c>
      <c r="L2029" s="455">
        <f t="shared" ca="1" si="137"/>
        <v>1796515396.5609758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1796515396.5609758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7485480.8190040654</v>
      </c>
      <c r="L2030" s="455">
        <f t="shared" ca="1" si="137"/>
        <v>1804000877.3799798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1804000877.3799798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7516670.3224165821</v>
      </c>
      <c r="L2031" s="455">
        <f t="shared" ca="1" si="137"/>
        <v>1811517547.7023964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1811517547.7023964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7547989.7820933182</v>
      </c>
      <c r="L2032" s="455">
        <f t="shared" ca="1" si="137"/>
        <v>1819065537.4844897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1819065537.4844897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7579439.7395187067</v>
      </c>
      <c r="L2033" s="455">
        <f t="shared" ca="1" si="137"/>
        <v>1826644977.2240083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1826644977.2240083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7611020.7384333676</v>
      </c>
      <c r="L2034" s="455">
        <f t="shared" ca="1" si="137"/>
        <v>1834255997.9624417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1834255997.9624417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7642733.3248435082</v>
      </c>
      <c r="L2035" s="455">
        <f t="shared" ca="1" si="137"/>
        <v>1841898731.2872851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1841898731.2872851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7674578.047030353</v>
      </c>
      <c r="L2036" s="455">
        <f t="shared" ca="1" si="137"/>
        <v>1849573309.3343155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1849573309.3343155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7706555.4555596467</v>
      </c>
      <c r="L2037" s="455">
        <f t="shared" ca="1" si="137"/>
        <v>1857279864.7898753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1857279864.7898753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7738666.1032911465</v>
      </c>
      <c r="L2038" s="455">
        <f t="shared" ca="1" si="137"/>
        <v>1865018530.8931663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1865018530.8931663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7770910.5453881929</v>
      </c>
      <c r="L2039" s="455">
        <f t="shared" ca="1" si="137"/>
        <v>1872789441.4385545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1872789441.4385545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7803289.3393273102</v>
      </c>
      <c r="L2040" s="455">
        <f t="shared" ca="1" si="137"/>
        <v>1880592730.7778819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1880592730.7778819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7835803.04490784</v>
      </c>
      <c r="L2041" s="455">
        <f t="shared" ca="1" si="137"/>
        <v>1888428533.8227897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1888428533.8227897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7868452.2242616229</v>
      </c>
      <c r="L2042" s="455">
        <f t="shared" ca="1" si="137"/>
        <v>1896296986.0470512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1896296986.0470512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7901237.4418627126</v>
      </c>
      <c r="L2043" s="455">
        <f t="shared" ca="1" si="137"/>
        <v>1904198223.488914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1904198223.488914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7934159.2645371417</v>
      </c>
      <c r="L2044" s="455">
        <f t="shared" ca="1" si="137"/>
        <v>1912132382.7534511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1912132382.7534511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7967218.2614727123</v>
      </c>
      <c r="L2045" s="455">
        <f t="shared" ca="1" si="137"/>
        <v>1920099601.0149238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1920099601.0149238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8000415.004228849</v>
      </c>
      <c r="L2046" s="455">
        <f t="shared" ca="1" si="137"/>
        <v>1928100016.0191526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1928100016.0191526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8033750.0667464696</v>
      </c>
      <c r="L2047" s="455">
        <f t="shared" ca="1" si="137"/>
        <v>1936133766.0858991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1936133766.0858991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8067224.0253579123</v>
      </c>
      <c r="L2048" s="455">
        <f t="shared" ref="L2048:L2302" ca="1" si="142">I2048-J2048+K2048</f>
        <v>1944200990.1112571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1944200990.1112571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8100837.4587969044</v>
      </c>
      <c r="L2049" s="455">
        <f t="shared" ca="1" si="142"/>
        <v>1952301827.5700541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1952301827.5700541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8134590.9482085584</v>
      </c>
      <c r="L2050" s="455">
        <f t="shared" ca="1" si="142"/>
        <v>1960436418.5182626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1960436418.5182626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8168485.0771594271</v>
      </c>
      <c r="L2051" s="455">
        <f t="shared" ca="1" si="142"/>
        <v>1968604903.595422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1968604903.595422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8202520.4316475913</v>
      </c>
      <c r="L2052" s="455">
        <f t="shared" ca="1" si="142"/>
        <v>1976807424.0270696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1976807424.0270696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8236697.6001127884</v>
      </c>
      <c r="L2053" s="455">
        <f t="shared" ca="1" si="142"/>
        <v>1985044121.6271822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1985044121.6271822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8271017.1734465929</v>
      </c>
      <c r="L2054" s="455">
        <f t="shared" ca="1" si="142"/>
        <v>1993315138.8006289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1993315138.8006289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8305479.7450026209</v>
      </c>
      <c r="L2055" s="455">
        <f t="shared" ca="1" si="142"/>
        <v>2001620618.5456314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2001620618.5456314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8340085.9106067978</v>
      </c>
      <c r="L2056" s="455">
        <f t="shared" ca="1" si="142"/>
        <v>2009960704.4562383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2009960704.4562383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8374836.268567659</v>
      </c>
      <c r="L2057" s="455">
        <f t="shared" ca="1" si="142"/>
        <v>2018335540.7248058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2018335540.7248058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8409731.4196866918</v>
      </c>
      <c r="L2058" s="455">
        <f t="shared" ca="1" si="142"/>
        <v>2026745272.1444926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2026745272.1444926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8444771.9672687184</v>
      </c>
      <c r="L2059" s="455">
        <f t="shared" ca="1" si="142"/>
        <v>2035190044.1117613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2035190044.1117613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8479958.5171323381</v>
      </c>
      <c r="L2060" s="455">
        <f t="shared" ca="1" si="142"/>
        <v>2043670002.6288936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2043670002.6288936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8515291.6776203904</v>
      </c>
      <c r="L2061" s="455">
        <f t="shared" ca="1" si="142"/>
        <v>2052185294.306514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2052185294.306514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8550772.0596104749</v>
      </c>
      <c r="L2062" s="455">
        <f t="shared" ca="1" si="142"/>
        <v>2060736066.3661244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2060736066.3661244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8586400.2765255179</v>
      </c>
      <c r="L2063" s="455">
        <f t="shared" ca="1" si="142"/>
        <v>2069322466.6426499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2069322466.6426499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8622176.9443443753</v>
      </c>
      <c r="L2064" s="455">
        <f t="shared" ca="1" si="142"/>
        <v>2077944643.5869942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2077944643.5869942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8658102.6816124748</v>
      </c>
      <c r="L2065" s="455">
        <f t="shared" ca="1" si="142"/>
        <v>2086602746.2686067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2086602746.2686067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8694178.109452527</v>
      </c>
      <c r="L2066" s="455">
        <f t="shared" ca="1" si="142"/>
        <v>2095296924.3780591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2095296924.3780591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8730403.8515752479</v>
      </c>
      <c r="L2067" s="455">
        <f t="shared" ca="1" si="142"/>
        <v>2104027328.2296343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2104027328.2296343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8766780.5342901424</v>
      </c>
      <c r="L2068" s="455">
        <f t="shared" ca="1" si="142"/>
        <v>2112794108.7639244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2112794108.7639244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8803308.7865163516</v>
      </c>
      <c r="L2069" s="455">
        <f t="shared" ca="1" si="142"/>
        <v>2121597417.5504408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2121597417.5504408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8839989.2397935037</v>
      </c>
      <c r="L2070" s="455">
        <f t="shared" ca="1" si="142"/>
        <v>2130437406.7902343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2130437406.7902343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8876822.528292641</v>
      </c>
      <c r="L2071" s="455">
        <f t="shared" ca="1" si="142"/>
        <v>2139314229.318527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2139314229.318527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8913809.2888271958</v>
      </c>
      <c r="L2072" s="455">
        <f t="shared" ca="1" si="142"/>
        <v>2148228038.6073542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2148228038.6073542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8950950.1608639751</v>
      </c>
      <c r="L2073" s="455">
        <f t="shared" ca="1" si="142"/>
        <v>2157178988.768218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2157178988.768218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8988245.7865342423</v>
      </c>
      <c r="L2074" s="455">
        <f t="shared" ca="1" si="142"/>
        <v>2166167234.5547523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2166167234.5547523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9025696.8106448017</v>
      </c>
      <c r="L2075" s="455">
        <f t="shared" ca="1" si="142"/>
        <v>2175192931.365397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2175192931.365397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9063303.8806891534</v>
      </c>
      <c r="L2076" s="455">
        <f t="shared" ca="1" si="142"/>
        <v>2184256235.2460861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2184256235.2460861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9101067.6468586922</v>
      </c>
      <c r="L2077" s="455">
        <f t="shared" ca="1" si="142"/>
        <v>2193357302.8929448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2193357302.8929448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9138988.7620539367</v>
      </c>
      <c r="L2078" s="455">
        <f t="shared" ca="1" si="142"/>
        <v>2202496291.6549988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2202496291.6549988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9177067.881895829</v>
      </c>
      <c r="L2079" s="455">
        <f t="shared" ca="1" si="142"/>
        <v>2211673359.5368948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2211673359.5368948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9215305.6647370607</v>
      </c>
      <c r="L2080" s="455">
        <f t="shared" ca="1" si="142"/>
        <v>2220888665.201632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2220888665.201632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9253702.771673467</v>
      </c>
      <c r="L2081" s="455">
        <f t="shared" ca="1" si="142"/>
        <v>2230142367.9733057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2230142367.9733057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9292259.8665554412</v>
      </c>
      <c r="L2082" s="455">
        <f t="shared" ca="1" si="142"/>
        <v>2239434627.8398609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2239434627.8398609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9330977.6159994211</v>
      </c>
      <c r="L2083" s="455">
        <f t="shared" ca="1" si="142"/>
        <v>2248765605.4558601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2248765605.4558601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9369856.6893994175</v>
      </c>
      <c r="L2084" s="455">
        <f t="shared" ca="1" si="142"/>
        <v>2258135462.1452594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2258135462.1452594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9408897.7589385808</v>
      </c>
      <c r="L2085" s="455">
        <f t="shared" ca="1" si="142"/>
        <v>2267544359.9041982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2267544359.9041982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9448101.4996008258</v>
      </c>
      <c r="L2086" s="455">
        <f t="shared" ca="1" si="142"/>
        <v>2276992461.4037991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2276992461.4037991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9487468.5891824961</v>
      </c>
      <c r="L2087" s="455">
        <f t="shared" ca="1" si="142"/>
        <v>2286479929.9929814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2286479929.9929814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9526999.7083040886</v>
      </c>
      <c r="L2088" s="455">
        <f t="shared" ca="1" si="142"/>
        <v>2296006929.7012854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2296006929.7012854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9566695.5404220223</v>
      </c>
      <c r="L2089" s="455">
        <f t="shared" ca="1" si="142"/>
        <v>2305573625.2417073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2305573625.2417073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9606556.7718404476</v>
      </c>
      <c r="L2090" s="455">
        <f t="shared" ca="1" si="142"/>
        <v>2315180182.0135479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2315180182.0135479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9646584.0917231161</v>
      </c>
      <c r="L2091" s="455">
        <f t="shared" ca="1" si="142"/>
        <v>2324826766.1052709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2324826766.1052709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9686778.1921052951</v>
      </c>
      <c r="L2092" s="455">
        <f t="shared" ca="1" si="142"/>
        <v>2334513544.2973762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2334513544.2973762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9727139.7679057345</v>
      </c>
      <c r="L2093" s="455">
        <f t="shared" ca="1" si="142"/>
        <v>2344240684.0652819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2344240684.0652819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9767669.5169386752</v>
      </c>
      <c r="L2094" s="455">
        <f t="shared" ca="1" si="142"/>
        <v>2354008353.5822206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2354008353.5822206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9808368.1399259195</v>
      </c>
      <c r="L2095" s="455">
        <f t="shared" ca="1" si="142"/>
        <v>2363816721.7221465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2363816721.7221465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9849236.3405089434</v>
      </c>
      <c r="L2096" s="455">
        <f t="shared" ca="1" si="142"/>
        <v>2373665958.0626554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2373665958.0626554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9890274.8252610639</v>
      </c>
      <c r="L2097" s="455">
        <f t="shared" ca="1" si="142"/>
        <v>2383556232.8879166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2383556232.8879166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9931484.3036996517</v>
      </c>
      <c r="L2098" s="455">
        <f t="shared" ca="1" si="142"/>
        <v>2393487717.1916161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2393487717.1916161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9972865.4882983994</v>
      </c>
      <c r="L2099" s="455">
        <f t="shared" ca="1" si="142"/>
        <v>2403460582.6799145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2403460582.6799145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10014419.094499644</v>
      </c>
      <c r="L2100" s="455">
        <f t="shared" ca="1" si="142"/>
        <v>2413475001.7744141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2413475001.7744141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10056145.840726726</v>
      </c>
      <c r="L2101" s="455">
        <f t="shared" ca="1" si="142"/>
        <v>2423531147.6151409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2423531147.6151409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10098046.44839642</v>
      </c>
      <c r="L2102" s="455">
        <f t="shared" ca="1" si="142"/>
        <v>2433629194.0635371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2433629194.0635371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10140121.641931405</v>
      </c>
      <c r="L2103" s="455">
        <f t="shared" ca="1" si="142"/>
        <v>2443769315.7054687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2443769315.7054687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10182372.148772785</v>
      </c>
      <c r="L2104" s="455">
        <f t="shared" ca="1" si="142"/>
        <v>2453951687.8542414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2453951687.8542414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10224798.699392673</v>
      </c>
      <c r="L2105" s="455">
        <f t="shared" ca="1" si="142"/>
        <v>2464176486.5536342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2464176486.5536342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10267402.027306808</v>
      </c>
      <c r="L2106" s="455">
        <f t="shared" ca="1" si="142"/>
        <v>2474443888.5809412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2474443888.5809412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10310182.869087255</v>
      </c>
      <c r="L2107" s="455">
        <f t="shared" ca="1" si="142"/>
        <v>2484754071.4500284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2484754071.4500284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10353141.964375118</v>
      </c>
      <c r="L2108" s="455">
        <f t="shared" ca="1" si="142"/>
        <v>2495107213.4144034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2495107213.4144034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10396280.055893347</v>
      </c>
      <c r="L2109" s="455">
        <f t="shared" ca="1" si="142"/>
        <v>2505503493.4702969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2505503493.4702969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10439597.889459571</v>
      </c>
      <c r="L2110" s="455">
        <f t="shared" ca="1" si="142"/>
        <v>2515943091.3597565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2515943091.3597565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10483096.213998985</v>
      </c>
      <c r="L2111" s="455">
        <f t="shared" ca="1" si="142"/>
        <v>2526426187.5737553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2526426187.5737553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10526775.781557314</v>
      </c>
      <c r="L2112" s="455">
        <f t="shared" ca="1" si="142"/>
        <v>2536952963.3553123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2536952963.3553123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10570637.347313801</v>
      </c>
      <c r="L2113" s="455">
        <f t="shared" ca="1" si="142"/>
        <v>2547523600.7026262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2547523600.7026262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10614681.669594277</v>
      </c>
      <c r="L2114" s="455">
        <f t="shared" ca="1" si="142"/>
        <v>2558138282.3722205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2558138282.3722205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10658909.509884251</v>
      </c>
      <c r="L2115" s="455">
        <f t="shared" ca="1" si="142"/>
        <v>2568797191.8821049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2568797191.8821049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10703321.632842103</v>
      </c>
      <c r="L2116" s="455">
        <f t="shared" ca="1" si="142"/>
        <v>2579500513.5149469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2579500513.5149469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10747918.806312278</v>
      </c>
      <c r="L2117" s="455">
        <f t="shared" ca="1" si="142"/>
        <v>2590248432.321259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2590248432.321259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10792701.80133858</v>
      </c>
      <c r="L2118" s="455">
        <f t="shared" ca="1" si="142"/>
        <v>2601041134.1225977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2601041134.1225977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10837671.392177491</v>
      </c>
      <c r="L2119" s="455">
        <f t="shared" ca="1" si="142"/>
        <v>2611878805.5147753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2611878805.5147753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10882828.356311563</v>
      </c>
      <c r="L2120" s="455">
        <f t="shared" ca="1" si="142"/>
        <v>2622761633.8710871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2622761633.8710871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10928173.474462863</v>
      </c>
      <c r="L2121" s="455">
        <f t="shared" ca="1" si="142"/>
        <v>2633689807.3455501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2633689807.3455501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10973707.530606458</v>
      </c>
      <c r="L2122" s="455">
        <f t="shared" ca="1" si="142"/>
        <v>2644663514.8761563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2644663514.8761563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11019431.311983984</v>
      </c>
      <c r="L2123" s="455">
        <f t="shared" ca="1" si="142"/>
        <v>2655682946.1881404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2655682946.1881404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11065345.609117251</v>
      </c>
      <c r="L2124" s="455">
        <f t="shared" ca="1" si="142"/>
        <v>2666748291.7972574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2666748291.7972574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11111451.215821905</v>
      </c>
      <c r="L2125" s="455">
        <f t="shared" ca="1" si="142"/>
        <v>2677859743.0130792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2677859743.0130792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11157748.929221163</v>
      </c>
      <c r="L2126" s="455">
        <f t="shared" ca="1" si="142"/>
        <v>2689017491.9423003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2689017491.9423003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11204239.549759585</v>
      </c>
      <c r="L2127" s="455">
        <f t="shared" ca="1" si="142"/>
        <v>2700221731.4920597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2700221731.4920597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11250923.881216915</v>
      </c>
      <c r="L2128" s="455">
        <f t="shared" ca="1" si="142"/>
        <v>2711472655.3732767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2711472655.3732767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11297802.730721986</v>
      </c>
      <c r="L2129" s="455">
        <f t="shared" ca="1" si="142"/>
        <v>2722770458.1039987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2722770458.1039987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11344876.908766661</v>
      </c>
      <c r="L2130" s="455">
        <f t="shared" ca="1" si="142"/>
        <v>2734115335.0127654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2734115335.0127654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11392147.229219856</v>
      </c>
      <c r="L2131" s="455">
        <f t="shared" ca="1" si="142"/>
        <v>2745507482.2419853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2745507482.2419853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11439614.509341605</v>
      </c>
      <c r="L2132" s="455">
        <f t="shared" ca="1" si="142"/>
        <v>2756947096.751327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2756947096.751327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11487279.569797195</v>
      </c>
      <c r="L2133" s="455">
        <f t="shared" ca="1" si="142"/>
        <v>2768434376.3211241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2768434376.3211241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11535143.234671351</v>
      </c>
      <c r="L2134" s="455">
        <f t="shared" ca="1" si="142"/>
        <v>2779969519.5557952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2779969519.5557952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11583206.331482479</v>
      </c>
      <c r="L2135" s="455">
        <f t="shared" ca="1" si="142"/>
        <v>2791552725.8872776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2791552725.8872776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11631469.691196989</v>
      </c>
      <c r="L2136" s="455">
        <f t="shared" ca="1" si="142"/>
        <v>2803184195.5784745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2803184195.5784745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11679934.148243643</v>
      </c>
      <c r="L2137" s="455">
        <f t="shared" ca="1" si="142"/>
        <v>2814864129.7267179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2814864129.7267179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11728600.540527992</v>
      </c>
      <c r="L2138" s="455">
        <f t="shared" ca="1" si="142"/>
        <v>2826592730.2672458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2826592730.2672458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11777469.709446857</v>
      </c>
      <c r="L2139" s="455">
        <f t="shared" ca="1" si="142"/>
        <v>2838370199.9766927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2838370199.9766927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11826542.499902885</v>
      </c>
      <c r="L2140" s="455">
        <f t="shared" ca="1" si="142"/>
        <v>2850196742.4765954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2850196742.4765954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11875819.760319147</v>
      </c>
      <c r="L2141" s="455">
        <f t="shared" ca="1" si="142"/>
        <v>2862072562.2369146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2862072562.2369146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11925302.342653811</v>
      </c>
      <c r="L2142" s="455">
        <f t="shared" ca="1" si="142"/>
        <v>2873997864.5795684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2873997864.5795684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11974991.102414869</v>
      </c>
      <c r="L2143" s="455">
        <f t="shared" ca="1" si="142"/>
        <v>2885972855.6819835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2885972855.6819835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12024886.898674931</v>
      </c>
      <c r="L2144" s="455">
        <f t="shared" ca="1" si="142"/>
        <v>2897997742.5806584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2897997742.5806584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12074990.594086077</v>
      </c>
      <c r="L2145" s="455">
        <f t="shared" ca="1" si="142"/>
        <v>2910072733.1747446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2910072733.1747446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12125303.05489477</v>
      </c>
      <c r="L2146" s="455">
        <f t="shared" ca="1" si="142"/>
        <v>2922198036.2296395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2922198036.2296395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12175825.150956832</v>
      </c>
      <c r="L2147" s="455">
        <f t="shared" ca="1" si="142"/>
        <v>2934373861.3805962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2934373861.3805962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12226557.755752483</v>
      </c>
      <c r="L2148" s="455">
        <f t="shared" ca="1" si="142"/>
        <v>2946600419.1363487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2946600419.1363487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12277501.746401453</v>
      </c>
      <c r="L2149" s="455">
        <f t="shared" ca="1" si="142"/>
        <v>2958877920.88275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2958877920.88275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12328658.003678124</v>
      </c>
      <c r="L2150" s="455">
        <f t="shared" ca="1" si="142"/>
        <v>2971206578.8864284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2971206578.8864284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12380027.412026785</v>
      </c>
      <c r="L2151" s="455">
        <f t="shared" ca="1" si="142"/>
        <v>2983586606.2984552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2983586606.2984552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12431610.859576896</v>
      </c>
      <c r="L2152" s="455">
        <f t="shared" ca="1" si="142"/>
        <v>2996018217.1580319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2996018217.1580319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12483409.238158466</v>
      </c>
      <c r="L2153" s="455">
        <f t="shared" ca="1" si="142"/>
        <v>3008501626.3961906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3008501626.3961906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12535423.443317462</v>
      </c>
      <c r="L2154" s="455">
        <f t="shared" ca="1" si="142"/>
        <v>3021037049.8395081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3021037049.8395081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12587654.374331284</v>
      </c>
      <c r="L2155" s="455">
        <f t="shared" ca="1" si="142"/>
        <v>3033624704.2138395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3033624704.2138395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12640102.934224332</v>
      </c>
      <c r="L2156" s="455">
        <f t="shared" ca="1" si="142"/>
        <v>3046264807.1480637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3046264807.1480637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12692770.029783599</v>
      </c>
      <c r="L2157" s="455">
        <f t="shared" ca="1" si="142"/>
        <v>3058957577.1778474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3058957577.1778474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12745656.571574364</v>
      </c>
      <c r="L2158" s="455">
        <f t="shared" ca="1" si="142"/>
        <v>3071703233.7494216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3071703233.7494216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12798763.473955924</v>
      </c>
      <c r="L2159" s="455">
        <f t="shared" ca="1" si="142"/>
        <v>3084501997.2233777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3084501997.2233777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12852091.655097406</v>
      </c>
      <c r="L2160" s="455">
        <f t="shared" ca="1" si="142"/>
        <v>3097354088.8784752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3097354088.8784752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12905642.036993647</v>
      </c>
      <c r="L2161" s="455">
        <f t="shared" ca="1" si="142"/>
        <v>3110259730.9154687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3110259730.9154687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12959415.545481119</v>
      </c>
      <c r="L2162" s="455">
        <f t="shared" ca="1" si="142"/>
        <v>3123219146.4609499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3123219146.4609499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13013413.110253958</v>
      </c>
      <c r="L2163" s="455">
        <f t="shared" ca="1" si="142"/>
        <v>3136232559.5712037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3136232559.5712037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13067635.664880015</v>
      </c>
      <c r="L2164" s="455">
        <f t="shared" ca="1" si="142"/>
        <v>3149300195.2360835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3149300195.2360835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13122084.146817014</v>
      </c>
      <c r="L2165" s="455">
        <f t="shared" ca="1" si="142"/>
        <v>3162422279.3829007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3162422279.3829007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13176759.497428752</v>
      </c>
      <c r="L2166" s="455">
        <f t="shared" ca="1" si="142"/>
        <v>3175599038.8803296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3175599038.8803296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13231662.662001373</v>
      </c>
      <c r="L2167" s="455">
        <f t="shared" ca="1" si="142"/>
        <v>3188830701.5423312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3188830701.5423312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13286794.589759713</v>
      </c>
      <c r="L2168" s="455">
        <f t="shared" ca="1" si="142"/>
        <v>3202117496.132091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3202117496.132091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13342156.233883712</v>
      </c>
      <c r="L2169" s="455">
        <f t="shared" ca="1" si="142"/>
        <v>3215459652.3659749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3215459652.3659749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13397748.551524896</v>
      </c>
      <c r="L2170" s="455">
        <f t="shared" ca="1" si="142"/>
        <v>3228857400.9175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3228857400.9175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13453572.503822917</v>
      </c>
      <c r="L2171" s="455">
        <f t="shared" ca="1" si="142"/>
        <v>3242310973.4213228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3242310973.4213228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13509629.055922179</v>
      </c>
      <c r="L2172" s="455">
        <f t="shared" ca="1" si="142"/>
        <v>3255820602.4772449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3255820602.4772449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13565919.17698852</v>
      </c>
      <c r="L2173" s="455">
        <f t="shared" ca="1" si="142"/>
        <v>3269386521.6542335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3269386521.6542335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13622443.840225972</v>
      </c>
      <c r="L2174" s="455">
        <f t="shared" ca="1" si="142"/>
        <v>3283008965.4944596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3283008965.4944596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13679204.022893582</v>
      </c>
      <c r="L2175" s="455">
        <f t="shared" ca="1" si="142"/>
        <v>3296688169.5173531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3296688169.5173531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13736200.706322305</v>
      </c>
      <c r="L2176" s="455">
        <f t="shared" ca="1" si="142"/>
        <v>3310424370.2236753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3310424370.2236753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13793434.87593198</v>
      </c>
      <c r="L2177" s="455">
        <f t="shared" ca="1" si="142"/>
        <v>3324217805.0996075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3324217805.0996075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13850907.521248365</v>
      </c>
      <c r="L2178" s="455">
        <f t="shared" ca="1" si="142"/>
        <v>3338068712.6208558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3338068712.6208558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13908619.635920232</v>
      </c>
      <c r="L2179" s="455">
        <f t="shared" ca="1" si="142"/>
        <v>3351977332.2567759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3351977332.2567759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13966572.217736566</v>
      </c>
      <c r="L2180" s="455">
        <f t="shared" ca="1" si="142"/>
        <v>3365943904.4745126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3365943904.4745126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14024766.268643802</v>
      </c>
      <c r="L2181" s="455">
        <f t="shared" ca="1" si="142"/>
        <v>3379968670.7431564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3379968670.7431564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14083202.794763153</v>
      </c>
      <c r="L2182" s="455">
        <f t="shared" ca="1" si="142"/>
        <v>3394051873.5379195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3394051873.5379195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14141882.806407997</v>
      </c>
      <c r="L2183" s="455">
        <f t="shared" ca="1" si="142"/>
        <v>3408193756.3443274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3408193756.3443274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14200807.318101367</v>
      </c>
      <c r="L2184" s="455">
        <f t="shared" ca="1" si="142"/>
        <v>3422394563.6624289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3422394563.6624289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14259977.348593453</v>
      </c>
      <c r="L2185" s="455">
        <f t="shared" ca="1" si="142"/>
        <v>3436654541.0110221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3436654541.0110221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14319393.920879258</v>
      </c>
      <c r="L2186" s="455">
        <f t="shared" ca="1" si="142"/>
        <v>3450973934.9319015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3450973934.9319015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14379058.062216256</v>
      </c>
      <c r="L2187" s="455">
        <f t="shared" ca="1" si="142"/>
        <v>3465352992.9941177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3465352992.9941177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14438970.804142157</v>
      </c>
      <c r="L2188" s="455">
        <f t="shared" ca="1" si="142"/>
        <v>3479791963.7982597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3479791963.7982597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14499133.182492748</v>
      </c>
      <c r="L2189" s="455">
        <f t="shared" ca="1" si="142"/>
        <v>3494291096.9807525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3494291096.9807525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14559546.237419799</v>
      </c>
      <c r="L2190" s="455">
        <f t="shared" ca="1" si="142"/>
        <v>3508850643.2181721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3508850643.2181721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14620211.013409048</v>
      </c>
      <c r="L2191" s="455">
        <f t="shared" ca="1" si="142"/>
        <v>3523470854.2315812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3523470854.2315812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14681128.559298256</v>
      </c>
      <c r="L2192" s="455">
        <f t="shared" ca="1" si="142"/>
        <v>3538151982.7908792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3538151982.7908792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14742299.928295329</v>
      </c>
      <c r="L2193" s="455">
        <f t="shared" ca="1" si="142"/>
        <v>3552894282.7191744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3552894282.7191744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14803726.177996559</v>
      </c>
      <c r="L2194" s="455">
        <f t="shared" ca="1" si="142"/>
        <v>3567698008.897171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3567698008.897171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14865408.370404879</v>
      </c>
      <c r="L2195" s="455">
        <f t="shared" ca="1" si="142"/>
        <v>3582563417.2675757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3582563417.2675757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14927347.57194823</v>
      </c>
      <c r="L2196" s="455">
        <f t="shared" ca="1" si="142"/>
        <v>3597490764.8395238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3597490764.8395238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14989544.853498017</v>
      </c>
      <c r="L2197" s="455">
        <f t="shared" ca="1" si="142"/>
        <v>3612480309.6930218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3612480309.6930218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15052001.290387593</v>
      </c>
      <c r="L2198" s="455">
        <f t="shared" ca="1" si="142"/>
        <v>3627532310.9834094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3627532310.9834094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15114717.962430874</v>
      </c>
      <c r="L2199" s="455">
        <f t="shared" ca="1" si="142"/>
        <v>3642647028.9458404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3642647028.9458404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15177695.953941002</v>
      </c>
      <c r="L2200" s="455">
        <f t="shared" ca="1" si="142"/>
        <v>3657824724.8997812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3657824724.8997812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15240936.353749089</v>
      </c>
      <c r="L2201" s="455">
        <f t="shared" ca="1" si="142"/>
        <v>3673065661.2535305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3673065661.2535305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15304440.255223043</v>
      </c>
      <c r="L2202" s="455">
        <f t="shared" ca="1" si="142"/>
        <v>3688370101.5087538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3688370101.5087538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15368208.756286474</v>
      </c>
      <c r="L2203" s="455">
        <f t="shared" ca="1" si="142"/>
        <v>3703738310.2650404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3703738310.2650404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15432242.959437668</v>
      </c>
      <c r="L2204" s="455">
        <f t="shared" ca="1" si="142"/>
        <v>3719170553.2244782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3719170553.2244782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15496543.971768659</v>
      </c>
      <c r="L2205" s="455">
        <f t="shared" ca="1" si="142"/>
        <v>3734667097.1962471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3734667097.1962471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15561112.904984361</v>
      </c>
      <c r="L2206" s="455">
        <f t="shared" ca="1" si="142"/>
        <v>3750228210.1012316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3750228210.1012316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15625950.875421796</v>
      </c>
      <c r="L2207" s="455">
        <f t="shared" ca="1" si="142"/>
        <v>3765854160.9766536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3765854160.9766536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15691059.004069392</v>
      </c>
      <c r="L2208" s="455">
        <f t="shared" ca="1" si="142"/>
        <v>3781545219.9807229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3781545219.9807229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15756438.416586345</v>
      </c>
      <c r="L2209" s="455">
        <f t="shared" ca="1" si="142"/>
        <v>3797301658.3973093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3797301658.3973093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15822090.243322121</v>
      </c>
      <c r="L2210" s="455">
        <f t="shared" ca="1" si="142"/>
        <v>3813123748.6406312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3813123748.6406312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15888015.619335962</v>
      </c>
      <c r="L2211" s="455">
        <f t="shared" ca="1" si="142"/>
        <v>3829011764.2599673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3829011764.2599673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15954215.684416531</v>
      </c>
      <c r="L2212" s="455">
        <f t="shared" ca="1" si="142"/>
        <v>3844965979.9443836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3844965979.9443836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16020691.583101599</v>
      </c>
      <c r="L2213" s="455">
        <f t="shared" ca="1" si="142"/>
        <v>3860986671.5274854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3860986671.5274854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16087444.464697858</v>
      </c>
      <c r="L2214" s="455">
        <f t="shared" ca="1" si="142"/>
        <v>3877074115.9921832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3877074115.9921832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16154475.48330076</v>
      </c>
      <c r="L2215" s="455">
        <f t="shared" ca="1" si="142"/>
        <v>3893228591.4754839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3893228591.4754839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16221785.797814516</v>
      </c>
      <c r="L2216" s="455">
        <f t="shared" ca="1" si="142"/>
        <v>3909450377.2732983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3909450377.2732983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16289376.571972076</v>
      </c>
      <c r="L2217" s="455">
        <f t="shared" ca="1" si="142"/>
        <v>3925739753.8452702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3925739753.8452702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16357248.974355292</v>
      </c>
      <c r="L2218" s="455">
        <f t="shared" ca="1" si="142"/>
        <v>3942097002.8196254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3942097002.8196254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16425404.178415105</v>
      </c>
      <c r="L2219" s="455">
        <f t="shared" ca="1" si="142"/>
        <v>3958522406.9980407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3958522406.9980407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16493843.362491837</v>
      </c>
      <c r="L2220" s="455">
        <f t="shared" ca="1" si="142"/>
        <v>3975016250.3605323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3975016250.3605323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16562567.709835552</v>
      </c>
      <c r="L2221" s="455">
        <f t="shared" ca="1" si="142"/>
        <v>3991578818.0703678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3991578818.0703678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16631578.408626532</v>
      </c>
      <c r="L2222" s="455">
        <f t="shared" ca="1" si="142"/>
        <v>4008210396.4789944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4008210396.4789944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16700876.65199581</v>
      </c>
      <c r="L2223" s="455">
        <f t="shared" ca="1" si="142"/>
        <v>4024911273.13099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4024911273.13099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16770463.638045792</v>
      </c>
      <c r="L2224" s="455">
        <f t="shared" ca="1" si="142"/>
        <v>4041681736.7690358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4041681736.7690358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16840340.569870982</v>
      </c>
      <c r="L2225" s="455">
        <f t="shared" ca="1" si="142"/>
        <v>4058522077.3389068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4058522077.3389068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16910508.655578777</v>
      </c>
      <c r="L2226" s="455">
        <f t="shared" ca="1" si="142"/>
        <v>4075432585.9944854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4075432585.9944854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16980969.108310357</v>
      </c>
      <c r="L2227" s="455">
        <f t="shared" ca="1" si="142"/>
        <v>4092413555.1027956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4092413555.1027956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17051723.146261651</v>
      </c>
      <c r="L2228" s="455">
        <f t="shared" ca="1" si="142"/>
        <v>4109465278.2490573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4109465278.2490573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17122771.992704403</v>
      </c>
      <c r="L2229" s="455">
        <f t="shared" ca="1" si="142"/>
        <v>4126588050.2417617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4126588050.2417617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17194116.876007341</v>
      </c>
      <c r="L2230" s="455">
        <f t="shared" ca="1" si="142"/>
        <v>4143782167.1177692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4143782167.1177692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17265759.029657375</v>
      </c>
      <c r="L2231" s="455">
        <f t="shared" ca="1" si="142"/>
        <v>4161047926.1474266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4161047926.1474266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17337699.692280944</v>
      </c>
      <c r="L2232" s="455">
        <f t="shared" ca="1" si="142"/>
        <v>4178385625.8397074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4178385625.8397074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17409940.107665446</v>
      </c>
      <c r="L2233" s="455">
        <f t="shared" ca="1" si="142"/>
        <v>4195795565.9473729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4195795565.9473729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17482481.52478072</v>
      </c>
      <c r="L2234" s="455">
        <f t="shared" ca="1" si="142"/>
        <v>4213278047.4721537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4213278047.4721537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17555325.19780064</v>
      </c>
      <c r="L2235" s="455">
        <f t="shared" ca="1" si="142"/>
        <v>4230833372.6699543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4230833372.6699543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17628472.386124808</v>
      </c>
      <c r="L2236" s="455">
        <f t="shared" ca="1" si="142"/>
        <v>4248461845.0560789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4248461845.0560789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17701924.354400329</v>
      </c>
      <c r="L2237" s="455">
        <f t="shared" ca="1" si="142"/>
        <v>4266163769.4104791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4266163769.4104791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17775682.372543663</v>
      </c>
      <c r="L2238" s="455">
        <f t="shared" ca="1" si="142"/>
        <v>4283939451.7830229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4283939451.7830229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17849747.715762597</v>
      </c>
      <c r="L2239" s="455">
        <f t="shared" ca="1" si="142"/>
        <v>4301789199.498785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4301789199.498785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17924121.66457827</v>
      </c>
      <c r="L2240" s="455">
        <f t="shared" ca="1" si="142"/>
        <v>4319713321.1633635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4319713321.1633635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17998805.504847348</v>
      </c>
      <c r="L2241" s="455">
        <f t="shared" ca="1" si="142"/>
        <v>4337712126.668211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4337712126.668211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18073800.527784213</v>
      </c>
      <c r="L2242" s="455">
        <f t="shared" ca="1" si="142"/>
        <v>4355785927.1959953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4355785927.1959953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18149108.029983312</v>
      </c>
      <c r="L2243" s="455">
        <f t="shared" ca="1" si="142"/>
        <v>4373935035.2259789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4373935035.2259789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18224729.313441578</v>
      </c>
      <c r="L2244" s="455">
        <f t="shared" ca="1" si="142"/>
        <v>4392159764.5394201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4392159764.5394201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18300665.685580917</v>
      </c>
      <c r="L2245" s="455">
        <f t="shared" ca="1" si="142"/>
        <v>4410460430.2250013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4410460430.2250013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18376918.459270839</v>
      </c>
      <c r="L2246" s="455">
        <f t="shared" ca="1" si="142"/>
        <v>4428837348.6842718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4428837348.6842718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18453488.952851132</v>
      </c>
      <c r="L2247" s="455">
        <f t="shared" ca="1" si="142"/>
        <v>4447290837.6371231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4447290837.6371231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18530378.49015468</v>
      </c>
      <c r="L2248" s="455">
        <f t="shared" ca="1" si="142"/>
        <v>4465821216.1272774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4465821216.1272774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18607588.400530323</v>
      </c>
      <c r="L2249" s="455">
        <f t="shared" ca="1" si="142"/>
        <v>4484428804.5278072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4484428804.5278072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18685120.018865865</v>
      </c>
      <c r="L2250" s="455">
        <f t="shared" ca="1" si="142"/>
        <v>4503113924.5466728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4503113924.5466728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18762974.685611136</v>
      </c>
      <c r="L2251" s="455">
        <f t="shared" ca="1" si="142"/>
        <v>4521876899.2322836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4521876899.2322836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18841153.746801183</v>
      </c>
      <c r="L2252" s="455">
        <f t="shared" ca="1" si="142"/>
        <v>4540718052.979085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4540718052.979085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18919658.554079521</v>
      </c>
      <c r="L2253" s="455">
        <f t="shared" ca="1" si="142"/>
        <v>4559637711.533164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4559637711.533164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18998490.464721516</v>
      </c>
      <c r="L2254" s="455">
        <f t="shared" ca="1" si="142"/>
        <v>4578636201.9978857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4578636201.9978857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19077650.841657858</v>
      </c>
      <c r="L2255" s="455">
        <f t="shared" ca="1" si="142"/>
        <v>4597713852.8395433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4597713852.8395433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19157141.053498097</v>
      </c>
      <c r="L2256" s="455">
        <f t="shared" ca="1" si="142"/>
        <v>4616870993.8930416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4616870993.8930416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19236962.474554341</v>
      </c>
      <c r="L2257" s="455">
        <f t="shared" ca="1" si="142"/>
        <v>4636107956.3675957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4636107956.3675957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19317116.48486498</v>
      </c>
      <c r="L2258" s="455">
        <f t="shared" ca="1" si="142"/>
        <v>4655425072.8524609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4655425072.8524609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19397604.470218588</v>
      </c>
      <c r="L2259" s="455">
        <f t="shared" ca="1" si="142"/>
        <v>4674822677.3226795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4674822677.3226795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19478427.822177831</v>
      </c>
      <c r="L2260" s="455">
        <f t="shared" ca="1" si="142"/>
        <v>4694301105.1448574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4694301105.1448574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19559587.938103572</v>
      </c>
      <c r="L2261" s="455">
        <f t="shared" ca="1" si="142"/>
        <v>4713860693.0829611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4713860693.0829611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19641086.221179005</v>
      </c>
      <c r="L2262" s="455">
        <f t="shared" ca="1" si="142"/>
        <v>4733501779.3041401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4733501779.3041401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19722924.080433916</v>
      </c>
      <c r="L2263" s="455">
        <f t="shared" ca="1" si="142"/>
        <v>4753224703.3845739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4753224703.3845739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19805102.930769056</v>
      </c>
      <c r="L2264" s="455">
        <f t="shared" ca="1" si="142"/>
        <v>4773029806.3153429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4773029806.3153429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19887624.192980595</v>
      </c>
      <c r="L2265" s="455">
        <f t="shared" ca="1" si="142"/>
        <v>4792917430.5083237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4792917430.5083237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19970489.293784682</v>
      </c>
      <c r="L2266" s="455">
        <f t="shared" ca="1" si="142"/>
        <v>4812887919.8021088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4812887919.8021088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20053699.66584212</v>
      </c>
      <c r="L2267" s="455">
        <f t="shared" ca="1" si="142"/>
        <v>4832941619.4679508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4832941619.4679508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20137256.747783128</v>
      </c>
      <c r="L2268" s="455">
        <f t="shared" ca="1" si="142"/>
        <v>4853078876.2157335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4853078876.2157335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20221161.984232225</v>
      </c>
      <c r="L2269" s="455">
        <f t="shared" ca="1" si="142"/>
        <v>4873300038.1999655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4873300038.1999655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20305416.82583319</v>
      </c>
      <c r="L2270" s="455">
        <f t="shared" ca="1" si="142"/>
        <v>4893605455.0257988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4893605455.0257988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20390022.729274161</v>
      </c>
      <c r="L2271" s="455">
        <f t="shared" ca="1" si="142"/>
        <v>4913995477.7550726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4913995477.7550726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20474981.157312803</v>
      </c>
      <c r="L2272" s="455">
        <f t="shared" ca="1" si="142"/>
        <v>4934470458.912385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4934470458.912385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20560293.578801602</v>
      </c>
      <c r="L2273" s="455">
        <f t="shared" ca="1" si="142"/>
        <v>4955030752.4911861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4955030752.4911861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20645961.468713276</v>
      </c>
      <c r="L2274" s="455">
        <f t="shared" ca="1" si="142"/>
        <v>4975676713.9598989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4975676713.9598989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20731986.308166247</v>
      </c>
      <c r="L2275" s="455">
        <f t="shared" ca="1" si="142"/>
        <v>4996408700.2680655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4996408700.2680655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20818369.584450271</v>
      </c>
      <c r="L2276" s="455">
        <f t="shared" ca="1" si="142"/>
        <v>5017227069.8525162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5017227069.8525162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20905112.791052151</v>
      </c>
      <c r="L2277" s="455">
        <f t="shared" ca="1" si="142"/>
        <v>5038132182.643568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5038132182.643568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20992217.427681532</v>
      </c>
      <c r="L2278" s="455">
        <f t="shared" ca="1" si="142"/>
        <v>5059124400.07125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5059124400.07125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21079685.000296876</v>
      </c>
      <c r="L2279" s="455">
        <f t="shared" ca="1" si="142"/>
        <v>5080204085.0715466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5080204085.0715466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21167517.021131445</v>
      </c>
      <c r="L2280" s="455">
        <f t="shared" ca="1" si="142"/>
        <v>5101371602.0926781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5101371602.0926781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21255715.008719493</v>
      </c>
      <c r="L2281" s="455">
        <f t="shared" ca="1" si="142"/>
        <v>5122627317.1013975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5122627317.1013975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21344280.48792249</v>
      </c>
      <c r="L2282" s="455">
        <f t="shared" ca="1" si="142"/>
        <v>5143971597.5893202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5143971597.5893202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21433214.9899555</v>
      </c>
      <c r="L2283" s="455">
        <f t="shared" ca="1" si="142"/>
        <v>5165404812.5792761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5165404812.5792761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21522520.05241365</v>
      </c>
      <c r="L2284" s="455">
        <f t="shared" ca="1" si="142"/>
        <v>5186927332.63169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5186927332.63169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21612197.219298709</v>
      </c>
      <c r="L2285" s="455">
        <f t="shared" ca="1" si="142"/>
        <v>5208539529.8509884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5208539529.8509884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21702248.041045785</v>
      </c>
      <c r="L2286" s="455">
        <f t="shared" ca="1" si="142"/>
        <v>5230241777.8920345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5230241777.8920345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21792674.074550144</v>
      </c>
      <c r="L2287" s="455">
        <f t="shared" ca="1" si="142"/>
        <v>5252034451.9665842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5252034451.9665842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21883476.8831941</v>
      </c>
      <c r="L2288" s="455">
        <f t="shared" ca="1" si="142"/>
        <v>5273917928.8497782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5273917928.8497782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21974658.036874074</v>
      </c>
      <c r="L2289" s="455">
        <f t="shared" ca="1" si="142"/>
        <v>5295892586.886652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5295892586.886652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22066219.112027716</v>
      </c>
      <c r="L2290" s="455">
        <f t="shared" ca="1" si="142"/>
        <v>5317958805.9986801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5317958805.9986801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22158161.691661168</v>
      </c>
      <c r="L2291" s="455">
        <f t="shared" ca="1" si="142"/>
        <v>5340116967.690341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5340116967.690341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22250487.36537642</v>
      </c>
      <c r="L2292" s="455">
        <f t="shared" ca="1" si="142"/>
        <v>5362367455.0557175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5362367455.0557175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22343197.729398824</v>
      </c>
      <c r="L2293" s="455">
        <f t="shared" ca="1" si="142"/>
        <v>5384710652.7851162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5384710652.7851162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22436294.386604652</v>
      </c>
      <c r="L2294" s="455">
        <f t="shared" ca="1" si="142"/>
        <v>5407146947.1717205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5407146947.1717205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22529778.946548834</v>
      </c>
      <c r="L2295" s="455">
        <f t="shared" ca="1" si="142"/>
        <v>5429676726.118269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5429676726.118269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22623653.025492787</v>
      </c>
      <c r="L2296" s="455">
        <f t="shared" ca="1" si="142"/>
        <v>5452300379.1437616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5452300379.1437616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22717918.246432342</v>
      </c>
      <c r="L2297" s="455">
        <f t="shared" ca="1" si="142"/>
        <v>5475018297.3901939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5475018297.3901939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22812576.239125807</v>
      </c>
      <c r="L2298" s="455">
        <f t="shared" ca="1" si="142"/>
        <v>5497830873.6293201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5497830873.6293201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22907628.640122168</v>
      </c>
      <c r="L2299" s="455">
        <f t="shared" ca="1" si="142"/>
        <v>5520738502.2694426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5520738502.2694426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23003077.092789344</v>
      </c>
      <c r="L2300" s="455">
        <f t="shared" ca="1" si="142"/>
        <v>5543741579.3622322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5543741579.3622322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23098923.247342635</v>
      </c>
      <c r="L2301" s="455">
        <f t="shared" ca="1" si="142"/>
        <v>5566840502.6095753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5566840502.6095753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23195168.760873228</v>
      </c>
      <c r="L2302" s="455">
        <f t="shared" ca="1" si="142"/>
        <v>5590035671.3704481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5590035671.3704481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23291815.297376867</v>
      </c>
      <c r="L2303" s="455">
        <f t="shared" ref="L2303:L2557" ca="1" si="147">I2303-J2303+K2303</f>
        <v>5613327486.6678247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5613327486.6678247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23388864.527782604</v>
      </c>
      <c r="L2304" s="455">
        <f t="shared" ca="1" si="147"/>
        <v>5636716351.1956072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5636716351.1956072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23486318.129981697</v>
      </c>
      <c r="L2305" s="455">
        <f t="shared" ca="1" si="147"/>
        <v>5660202669.3255892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5660202669.3255892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23584177.788856622</v>
      </c>
      <c r="L2306" s="455">
        <f t="shared" ca="1" si="147"/>
        <v>5683786847.1144457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5683786847.1144457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23682445.196310189</v>
      </c>
      <c r="L2307" s="455">
        <f t="shared" ca="1" si="147"/>
        <v>5707469292.3107557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5707469292.3107557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23781122.051294815</v>
      </c>
      <c r="L2308" s="455">
        <f t="shared" ca="1" si="147"/>
        <v>5731250414.362051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5731250414.362051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23880210.059841879</v>
      </c>
      <c r="L2309" s="455">
        <f t="shared" ca="1" si="147"/>
        <v>5755130624.4218931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5755130624.4218931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23979710.93509122</v>
      </c>
      <c r="L2310" s="455">
        <f t="shared" ca="1" si="147"/>
        <v>5779110335.3569841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5779110335.3569841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24079626.397320766</v>
      </c>
      <c r="L2311" s="455">
        <f t="shared" ca="1" si="147"/>
        <v>5803189961.7543049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5803189961.7543049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24179958.173976269</v>
      </c>
      <c r="L2312" s="455">
        <f t="shared" ca="1" si="147"/>
        <v>5827369919.9282808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5827369919.9282808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24280707.999701168</v>
      </c>
      <c r="L2313" s="455">
        <f t="shared" ca="1" si="147"/>
        <v>5851650627.9279823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5851650627.9279823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24381877.616366591</v>
      </c>
      <c r="L2314" s="455">
        <f t="shared" ca="1" si="147"/>
        <v>5876032505.5443487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5876032505.5443487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24483468.773101453</v>
      </c>
      <c r="L2315" s="455">
        <f t="shared" ca="1" si="147"/>
        <v>5900515974.3174505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5900515974.3174505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24585483.226322711</v>
      </c>
      <c r="L2316" s="455">
        <f t="shared" ca="1" si="147"/>
        <v>5925101457.5437737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5925101457.5437737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24687922.739765722</v>
      </c>
      <c r="L2317" s="455">
        <f t="shared" ca="1" si="147"/>
        <v>5949789380.2835398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5949789380.2835398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24790789.084514748</v>
      </c>
      <c r="L2318" s="455">
        <f t="shared" ca="1" si="147"/>
        <v>5974580169.3680544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5974580169.3680544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24894084.039033558</v>
      </c>
      <c r="L2319" s="455">
        <f t="shared" ca="1" si="147"/>
        <v>5999474253.4070883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5999474253.4070883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24997809.389196202</v>
      </c>
      <c r="L2320" s="455">
        <f t="shared" ca="1" si="147"/>
        <v>6024472062.7962847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6024472062.7962847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25101966.928317852</v>
      </c>
      <c r="L2321" s="455">
        <f t="shared" ca="1" si="147"/>
        <v>6049574029.7246027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6049574029.7246027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25206558.457185846</v>
      </c>
      <c r="L2322" s="455">
        <f t="shared" ca="1" si="147"/>
        <v>6074780588.1817884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6074780588.1817884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25311585.784090783</v>
      </c>
      <c r="L2323" s="455">
        <f t="shared" ca="1" si="147"/>
        <v>6100092173.9658794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6100092173.9658794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25417050.72485783</v>
      </c>
      <c r="L2324" s="455">
        <f t="shared" ca="1" si="147"/>
        <v>6125509224.6907377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6125509224.6907377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25522955.102878075</v>
      </c>
      <c r="L2325" s="455">
        <f t="shared" ca="1" si="147"/>
        <v>6151032179.7936153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6151032179.7936153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25629300.749140065</v>
      </c>
      <c r="L2326" s="455">
        <f t="shared" ca="1" si="147"/>
        <v>6176661480.5427551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6176661480.5427551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25736089.502261478</v>
      </c>
      <c r="L2327" s="455">
        <f t="shared" ca="1" si="147"/>
        <v>6202397570.0450163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6202397570.0450163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25843323.2085209</v>
      </c>
      <c r="L2328" s="455">
        <f t="shared" ca="1" si="147"/>
        <v>6228240893.2535372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6228240893.2535372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25951003.721889738</v>
      </c>
      <c r="L2329" s="455">
        <f t="shared" ca="1" si="147"/>
        <v>6254191896.9754267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6254191896.9754267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26059132.904064279</v>
      </c>
      <c r="L2330" s="455">
        <f t="shared" ca="1" si="147"/>
        <v>6280251029.8794909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6280251029.8794909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26167712.624497879</v>
      </c>
      <c r="L2331" s="455">
        <f t="shared" ca="1" si="147"/>
        <v>6306418742.5039883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6306418742.5039883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26276744.760433283</v>
      </c>
      <c r="L2332" s="455">
        <f t="shared" ca="1" si="147"/>
        <v>6332695487.2644215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6332695487.2644215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26386231.196935087</v>
      </c>
      <c r="L2333" s="455">
        <f t="shared" ca="1" si="147"/>
        <v>6359081718.4613562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6359081718.4613562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26496173.826922316</v>
      </c>
      <c r="L2334" s="455">
        <f t="shared" ca="1" si="147"/>
        <v>6385577892.2882786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6385577892.2882786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26606574.551201161</v>
      </c>
      <c r="L2335" s="455">
        <f t="shared" ca="1" si="147"/>
        <v>6412184466.8394794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6412184466.8394794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26717435.27849783</v>
      </c>
      <c r="L2336" s="455">
        <f t="shared" ca="1" si="147"/>
        <v>6438901902.1179771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6438901902.1179771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26828757.925491571</v>
      </c>
      <c r="L2337" s="455">
        <f t="shared" ca="1" si="147"/>
        <v>6465730660.0434685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6465730660.0434685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26940544.416847784</v>
      </c>
      <c r="L2338" s="455">
        <f t="shared" ca="1" si="147"/>
        <v>6492671204.4603167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6492671204.4603167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27052796.685251318</v>
      </c>
      <c r="L2339" s="455">
        <f t="shared" ca="1" si="147"/>
        <v>6519724001.1455679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6519724001.1455679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27165516.671439867</v>
      </c>
      <c r="L2340" s="455">
        <f t="shared" ca="1" si="147"/>
        <v>6546889517.817008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6546889517.817008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27278706.324237533</v>
      </c>
      <c r="L2341" s="455">
        <f t="shared" ca="1" si="147"/>
        <v>6574168224.1412458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6574168224.1412458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27392367.600588523</v>
      </c>
      <c r="L2342" s="455">
        <f t="shared" ca="1" si="147"/>
        <v>6601560591.7418346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6601560591.7418346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27506502.465590976</v>
      </c>
      <c r="L2343" s="455">
        <f t="shared" ca="1" si="147"/>
        <v>6629067094.2074261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6629067094.2074261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27621112.89253094</v>
      </c>
      <c r="L2344" s="455">
        <f t="shared" ca="1" si="147"/>
        <v>6656688207.0999575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6656688207.0999575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27736200.862916488</v>
      </c>
      <c r="L2345" s="455">
        <f t="shared" ca="1" si="147"/>
        <v>6684424407.9628744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6684424407.9628744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27851768.366511974</v>
      </c>
      <c r="L2346" s="455">
        <f t="shared" ca="1" si="147"/>
        <v>6712276176.3293867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6712276176.3293867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27967817.401372444</v>
      </c>
      <c r="L2347" s="455">
        <f t="shared" ca="1" si="147"/>
        <v>6740243993.7307596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6740243993.7307596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28084349.973878168</v>
      </c>
      <c r="L2348" s="455">
        <f t="shared" ca="1" si="147"/>
        <v>6768328343.7046375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6768328343.7046375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28201368.098769322</v>
      </c>
      <c r="L2349" s="455">
        <f t="shared" ca="1" si="147"/>
        <v>6796529711.8034067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6796529711.8034067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28318873.799180862</v>
      </c>
      <c r="L2350" s="455">
        <f t="shared" ca="1" si="147"/>
        <v>6824848585.6025877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6824848585.6025877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28436869.106677447</v>
      </c>
      <c r="L2351" s="455">
        <f t="shared" ca="1" si="147"/>
        <v>6853285454.7092648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6853285454.7092648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28555356.061288603</v>
      </c>
      <c r="L2352" s="455">
        <f t="shared" ca="1" si="147"/>
        <v>6881840810.7705536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6881840810.7705536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28674336.71154397</v>
      </c>
      <c r="L2353" s="455">
        <f t="shared" ca="1" si="147"/>
        <v>6910515147.4820976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6910515147.4820976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28793813.114508741</v>
      </c>
      <c r="L2354" s="455">
        <f t="shared" ca="1" si="147"/>
        <v>6939308960.5966063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6939308960.5966063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28913787.335819192</v>
      </c>
      <c r="L2355" s="455">
        <f t="shared" ca="1" si="147"/>
        <v>6968222747.9324255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6968222747.9324255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29034261.449718442</v>
      </c>
      <c r="L2356" s="455">
        <f t="shared" ca="1" si="147"/>
        <v>6997257009.382144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6997257009.382144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29155237.539092269</v>
      </c>
      <c r="L2357" s="455">
        <f t="shared" ca="1" si="147"/>
        <v>7026412246.921236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7026412246.921236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29276717.695505146</v>
      </c>
      <c r="L2358" s="455">
        <f t="shared" ca="1" si="147"/>
        <v>7055688964.6167412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7055688964.6167412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29398704.019236419</v>
      </c>
      <c r="L2359" s="455">
        <f t="shared" ca="1" si="147"/>
        <v>7085087668.6359777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7085087668.6359777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29521198.619316574</v>
      </c>
      <c r="L2360" s="455">
        <f t="shared" ca="1" si="147"/>
        <v>7114608867.2552938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7114608867.2552938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29644203.613563724</v>
      </c>
      <c r="L2361" s="455">
        <f t="shared" ca="1" si="147"/>
        <v>7144253070.8688574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7144253070.8688574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29767721.128620237</v>
      </c>
      <c r="L2362" s="455">
        <f t="shared" ca="1" si="147"/>
        <v>7174020791.9974775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7174020791.9974775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29891753.299989488</v>
      </c>
      <c r="L2363" s="455">
        <f t="shared" ca="1" si="147"/>
        <v>7203912545.2974672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7203912545.2974672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30016302.272072777</v>
      </c>
      <c r="L2364" s="455">
        <f t="shared" ca="1" si="147"/>
        <v>7233928847.56954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7233928847.56954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30141370.198206417</v>
      </c>
      <c r="L2365" s="455">
        <f t="shared" ca="1" si="147"/>
        <v>7264070217.767746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7264070217.767746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30266959.240698941</v>
      </c>
      <c r="L2366" s="455">
        <f t="shared" ca="1" si="147"/>
        <v>7294337177.0084448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7294337177.0084448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30393071.570868514</v>
      </c>
      <c r="L2367" s="455">
        <f t="shared" ca="1" si="147"/>
        <v>7324730248.5793133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7324730248.5793133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30519709.369080473</v>
      </c>
      <c r="L2368" s="455">
        <f t="shared" ca="1" si="147"/>
        <v>7355249957.9483938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7355249957.9483938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30646874.824784975</v>
      </c>
      <c r="L2369" s="455">
        <f t="shared" ca="1" si="147"/>
        <v>7385896832.7731791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7385896832.7731791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30774570.136554915</v>
      </c>
      <c r="L2370" s="455">
        <f t="shared" ca="1" si="147"/>
        <v>7416671402.9097338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7416671402.9097338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30902797.51212389</v>
      </c>
      <c r="L2371" s="455">
        <f t="shared" ca="1" si="147"/>
        <v>7447574200.4218578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7447574200.4218578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31031559.168424409</v>
      </c>
      <c r="L2372" s="455">
        <f t="shared" ca="1" si="147"/>
        <v>7478605759.5902824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7478605759.5902824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31160857.331626173</v>
      </c>
      <c r="L2373" s="455">
        <f t="shared" ca="1" si="147"/>
        <v>7509766616.9219084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7509766616.9219084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31290694.237174619</v>
      </c>
      <c r="L2374" s="455">
        <f t="shared" ca="1" si="147"/>
        <v>7541057311.1590834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7541057311.1590834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31421072.129829515</v>
      </c>
      <c r="L2375" s="455">
        <f t="shared" ca="1" si="147"/>
        <v>7572478383.2889128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7572478383.2889128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31551993.263703808</v>
      </c>
      <c r="L2376" s="455">
        <f t="shared" ca="1" si="147"/>
        <v>7604030376.5526161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7604030376.5526161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31683459.902302571</v>
      </c>
      <c r="L2377" s="455">
        <f t="shared" ca="1" si="147"/>
        <v>7635713836.4549189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7635713836.4549189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31815474.318562161</v>
      </c>
      <c r="L2378" s="455">
        <f t="shared" ca="1" si="147"/>
        <v>7667529310.7734814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7667529310.7734814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31948038.794889506</v>
      </c>
      <c r="L2379" s="455">
        <f t="shared" ca="1" si="147"/>
        <v>7699477349.5683708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7699477349.5683708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32081155.623201549</v>
      </c>
      <c r="L2380" s="455">
        <f t="shared" ca="1" si="147"/>
        <v>7731558505.1915722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7731558505.1915722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32214827.104964886</v>
      </c>
      <c r="L2381" s="455">
        <f t="shared" ca="1" si="147"/>
        <v>7763773332.2965374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7763773332.2965374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32349055.551235572</v>
      </c>
      <c r="L2382" s="455">
        <f t="shared" ca="1" si="147"/>
        <v>7796122387.8477726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7796122387.8477726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32483843.282699056</v>
      </c>
      <c r="L2383" s="455">
        <f t="shared" ca="1" si="147"/>
        <v>7828606231.1304712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7828606231.1304712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32619192.629710298</v>
      </c>
      <c r="L2384" s="455">
        <f t="shared" ca="1" si="147"/>
        <v>7861225423.7601814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7861225423.7601814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32755105.932334092</v>
      </c>
      <c r="L2385" s="455">
        <f t="shared" ca="1" si="147"/>
        <v>7893980529.6925154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7893980529.6925154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32891585.540385481</v>
      </c>
      <c r="L2386" s="455">
        <f t="shared" ca="1" si="147"/>
        <v>7926872115.2329006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7926872115.2329006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33028633.813470419</v>
      </c>
      <c r="L2387" s="455">
        <f t="shared" ca="1" si="147"/>
        <v>7959900749.0463715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7959900749.0463715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33166253.121026549</v>
      </c>
      <c r="L2388" s="455">
        <f t="shared" ca="1" si="147"/>
        <v>7993067002.1673985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7993067002.1673985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33304445.842364158</v>
      </c>
      <c r="L2389" s="455">
        <f t="shared" ca="1" si="147"/>
        <v>8026371448.0097628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8026371448.0097628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33443214.366707344</v>
      </c>
      <c r="L2390" s="455">
        <f t="shared" ca="1" si="147"/>
        <v>8059814662.3764706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8059814662.3764706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33582561.093235299</v>
      </c>
      <c r="L2391" s="455">
        <f t="shared" ca="1" si="147"/>
        <v>8093397223.4697056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8093397223.4697056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33722488.431123771</v>
      </c>
      <c r="L2392" s="455">
        <f t="shared" ca="1" si="147"/>
        <v>8127119711.9008293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8127119711.9008293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33862998.799586788</v>
      </c>
      <c r="L2393" s="455">
        <f t="shared" ca="1" si="147"/>
        <v>8160982710.7004166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8160982710.7004166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34004094.6279184</v>
      </c>
      <c r="L2394" s="455">
        <f t="shared" ca="1" si="147"/>
        <v>8194986805.3283348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8194986805.3283348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34145778.355534725</v>
      </c>
      <c r="L2395" s="455">
        <f t="shared" ca="1" si="147"/>
        <v>8229132583.6838694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8229132583.6838694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34288052.432016119</v>
      </c>
      <c r="L2396" s="455">
        <f t="shared" ca="1" si="147"/>
        <v>8263420636.1158857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8263420636.1158857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34430919.31714952</v>
      </c>
      <c r="L2397" s="455">
        <f t="shared" ca="1" si="147"/>
        <v>8297851555.4330349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8297851555.4330349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34574381.480970979</v>
      </c>
      <c r="L2398" s="455">
        <f t="shared" ca="1" si="147"/>
        <v>8332425936.9140062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8332425936.9140062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34718441.403808355</v>
      </c>
      <c r="L2399" s="455">
        <f t="shared" ca="1" si="147"/>
        <v>8367144378.3178148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8367144378.3178148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34863101.576324224</v>
      </c>
      <c r="L2400" s="455">
        <f t="shared" ca="1" si="147"/>
        <v>8402007479.8941393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8402007479.8941393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35008364.499558911</v>
      </c>
      <c r="L2401" s="455">
        <f t="shared" ca="1" si="147"/>
        <v>8437015844.3936977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8437015844.3936977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35154232.684973739</v>
      </c>
      <c r="L2402" s="455">
        <f t="shared" ca="1" si="147"/>
        <v>8472170077.0786715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8472170077.0786715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35300708.654494464</v>
      </c>
      <c r="L2403" s="455">
        <f t="shared" ca="1" si="147"/>
        <v>8507470785.7331657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8507470785.7331657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35447794.940554857</v>
      </c>
      <c r="L2404" s="455">
        <f t="shared" ca="1" si="147"/>
        <v>8542918580.6737204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8542918580.6737204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35595494.086140506</v>
      </c>
      <c r="L2405" s="455">
        <f t="shared" ca="1" si="147"/>
        <v>8578514074.759861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8578514074.759861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35743808.644832753</v>
      </c>
      <c r="L2406" s="455">
        <f t="shared" ca="1" si="147"/>
        <v>8614257883.4046936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8614257883.4046936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35892741.18085289</v>
      </c>
      <c r="L2407" s="455">
        <f t="shared" ca="1" si="147"/>
        <v>8650150624.5855465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8650150624.5855465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36042294.26910644</v>
      </c>
      <c r="L2408" s="455">
        <f t="shared" ca="1" si="147"/>
        <v>8686192918.8546524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8686192918.8546524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36192470.495227717</v>
      </c>
      <c r="L2409" s="455">
        <f t="shared" ca="1" si="147"/>
        <v>8722385389.3498802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8722385389.3498802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36343272.455624498</v>
      </c>
      <c r="L2410" s="455">
        <f t="shared" ca="1" si="147"/>
        <v>8758728661.8055038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8758728661.8055038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36494702.757522933</v>
      </c>
      <c r="L2411" s="455">
        <f t="shared" ca="1" si="147"/>
        <v>8795223364.5630264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8795223364.5630264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36646764.019012608</v>
      </c>
      <c r="L2412" s="455">
        <f t="shared" ca="1" si="147"/>
        <v>8831870128.5820389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8831870128.5820389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36799458.869091831</v>
      </c>
      <c r="L2413" s="455">
        <f t="shared" ca="1" si="147"/>
        <v>8868669587.4511299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8868669587.4511299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36952789.94771304</v>
      </c>
      <c r="L2414" s="455">
        <f t="shared" ca="1" si="147"/>
        <v>8905622377.3988438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8905622377.3988438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37106759.905828513</v>
      </c>
      <c r="L2415" s="455">
        <f t="shared" ca="1" si="147"/>
        <v>8942729137.3046722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8942729137.3046722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37261371.405436136</v>
      </c>
      <c r="L2416" s="455">
        <f t="shared" ca="1" si="147"/>
        <v>8979990508.7101078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8979990508.7101078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37416627.119625449</v>
      </c>
      <c r="L2417" s="455">
        <f t="shared" ca="1" si="147"/>
        <v>9017407135.8297329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9017407135.8297329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37572529.73262389</v>
      </c>
      <c r="L2418" s="455">
        <f t="shared" ca="1" si="147"/>
        <v>9054979665.5623569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9054979665.5623569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37729081.939843155</v>
      </c>
      <c r="L2419" s="455">
        <f t="shared" ca="1" si="147"/>
        <v>9092708747.5021992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9092708747.5021992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37886286.447925828</v>
      </c>
      <c r="L2420" s="455">
        <f t="shared" ca="1" si="147"/>
        <v>9130595033.9501247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9130595033.9501247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38044145.974792182</v>
      </c>
      <c r="L2421" s="455">
        <f t="shared" ca="1" si="147"/>
        <v>9168639179.9249172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9168639179.9249172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38202663.249687158</v>
      </c>
      <c r="L2422" s="455">
        <f t="shared" ca="1" si="147"/>
        <v>9206841843.1746044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9206841843.1746044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38361841.013227515</v>
      </c>
      <c r="L2423" s="455">
        <f t="shared" ca="1" si="147"/>
        <v>9245203684.1878319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9245203684.1878319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38521682.017449297</v>
      </c>
      <c r="L2424" s="455">
        <f t="shared" ca="1" si="147"/>
        <v>9283725366.2052803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9283725366.2052803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38682189.025855333</v>
      </c>
      <c r="L2425" s="455">
        <f t="shared" ca="1" si="147"/>
        <v>9322407555.2311363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9322407555.2311363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38843364.813463069</v>
      </c>
      <c r="L2426" s="455">
        <f t="shared" ca="1" si="147"/>
        <v>9361250920.0445995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9361250920.0445995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39005212.166852497</v>
      </c>
      <c r="L2427" s="455">
        <f t="shared" ca="1" si="147"/>
        <v>9400256132.2114525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9400256132.2114525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39167733.884214386</v>
      </c>
      <c r="L2428" s="455">
        <f t="shared" ca="1" si="147"/>
        <v>9439423866.0956669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9439423866.0956669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39330932.775398612</v>
      </c>
      <c r="L2429" s="455">
        <f t="shared" ca="1" si="147"/>
        <v>9478754798.8710651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9478754798.8710651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39494811.66196277</v>
      </c>
      <c r="L2430" s="455">
        <f t="shared" ca="1" si="147"/>
        <v>9518249610.5330276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9518249610.5330276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39659373.377220951</v>
      </c>
      <c r="L2431" s="455">
        <f t="shared" ca="1" si="147"/>
        <v>9557908983.9102478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9557908983.9102478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39824620.766292699</v>
      </c>
      <c r="L2432" s="455">
        <f t="shared" ca="1" si="147"/>
        <v>9597733604.6765404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9597733604.6765404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39990556.68615225</v>
      </c>
      <c r="L2433" s="455">
        <f t="shared" ca="1" si="147"/>
        <v>9637724161.3626919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9637724161.3626919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40157184.005677879</v>
      </c>
      <c r="L2434" s="455">
        <f t="shared" ca="1" si="147"/>
        <v>9677881345.3683701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9677881345.3683701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40324505.605701543</v>
      </c>
      <c r="L2435" s="455">
        <f t="shared" ca="1" si="147"/>
        <v>9718205850.9740715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9718205850.9740715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40492524.379058629</v>
      </c>
      <c r="L2436" s="455">
        <f t="shared" ca="1" si="147"/>
        <v>9758698375.3531303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9758698375.3531303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40661243.230638042</v>
      </c>
      <c r="L2437" s="455">
        <f t="shared" ca="1" si="147"/>
        <v>9799359618.5837688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9799359618.5837688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40830665.077432372</v>
      </c>
      <c r="L2438" s="455">
        <f t="shared" ca="1" si="147"/>
        <v>9840190283.6612015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9840190283.6612015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41000792.84858834</v>
      </c>
      <c r="L2439" s="455">
        <f t="shared" ca="1" si="147"/>
        <v>9881191076.5097904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9881191076.5097904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41171629.485457458</v>
      </c>
      <c r="L2440" s="455">
        <f t="shared" ca="1" si="147"/>
        <v>9922362705.9952488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9922362705.9952488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41343177.941646867</v>
      </c>
      <c r="L2441" s="455">
        <f t="shared" ca="1" si="147"/>
        <v>9963705883.9368954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9963705883.9368954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41515441.183070399</v>
      </c>
      <c r="L2442" s="455">
        <f t="shared" ca="1" si="147"/>
        <v>10005221325.119967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10005221325.119967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41688422.187999859</v>
      </c>
      <c r="L2443" s="455">
        <f t="shared" ca="1" si="147"/>
        <v>10046909747.307966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10046909747.307966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41862123.947116524</v>
      </c>
      <c r="L2444" s="455">
        <f t="shared" ca="1" si="147"/>
        <v>10088771871.255083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10088771871.255083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42036549.463562846</v>
      </c>
      <c r="L2445" s="455">
        <f t="shared" ca="1" si="147"/>
        <v>10130808420.718645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10130808420.718645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42211701.752994351</v>
      </c>
      <c r="L2446" s="455">
        <f t="shared" ca="1" si="147"/>
        <v>10173020122.47164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10173020122.47164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42387583.843631834</v>
      </c>
      <c r="L2447" s="455">
        <f t="shared" ca="1" si="147"/>
        <v>10215407706.315271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10215407706.315271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42564198.776313633</v>
      </c>
      <c r="L2448" s="455">
        <f t="shared" ca="1" si="147"/>
        <v>10257971905.091585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10257971905.091585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42741549.604548268</v>
      </c>
      <c r="L2449" s="455">
        <f t="shared" ca="1" si="147"/>
        <v>10300713454.696133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10300713454.696133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42919639.394567221</v>
      </c>
      <c r="L2450" s="455">
        <f t="shared" ca="1" si="147"/>
        <v>10343633094.0907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10343633094.0907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43098471.225377917</v>
      </c>
      <c r="L2451" s="455">
        <f t="shared" ca="1" si="147"/>
        <v>10386731565.316078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10386731565.316078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43278048.188816994</v>
      </c>
      <c r="L2452" s="455">
        <f t="shared" ca="1" si="147"/>
        <v>10430009613.504894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10430009613.504894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43458373.389603727</v>
      </c>
      <c r="L2453" s="455">
        <f t="shared" ca="1" si="147"/>
        <v>10473467986.894499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10473467986.894499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43639449.945393741</v>
      </c>
      <c r="L2454" s="455">
        <f t="shared" ca="1" si="147"/>
        <v>10517107436.839893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10517107436.839893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43821280.986832887</v>
      </c>
      <c r="L2455" s="455">
        <f t="shared" ca="1" si="147"/>
        <v>10560928717.826727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10560928717.826727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44003869.657611363</v>
      </c>
      <c r="L2456" s="455">
        <f t="shared" ca="1" si="147"/>
        <v>10604932587.484339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10604932587.484339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44187219.114518076</v>
      </c>
      <c r="L2457" s="455">
        <f t="shared" ca="1" si="147"/>
        <v>10649119806.598856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10649119806.598856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44371332.527495235</v>
      </c>
      <c r="L2458" s="455">
        <f t="shared" ca="1" si="147"/>
        <v>10693491139.12635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10693491139.12635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44556213.079693124</v>
      </c>
      <c r="L2459" s="455">
        <f t="shared" ca="1" si="147"/>
        <v>10738047352.206043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10738047352.206043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44741863.967525177</v>
      </c>
      <c r="L2460" s="455">
        <f t="shared" ca="1" si="147"/>
        <v>10782789216.173569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10782789216.173569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44928288.400723204</v>
      </c>
      <c r="L2461" s="455">
        <f t="shared" ca="1" si="147"/>
        <v>10827717504.574291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10827717504.574291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45115489.602392882</v>
      </c>
      <c r="L2462" s="455">
        <f t="shared" ca="1" si="147"/>
        <v>10872832994.176683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10872832994.176683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45303470.809069514</v>
      </c>
      <c r="L2463" s="455">
        <f t="shared" ca="1" si="147"/>
        <v>10918136464.985752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10918136464.985752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45492235.27077397</v>
      </c>
      <c r="L2464" s="455">
        <f t="shared" ca="1" si="147"/>
        <v>10963628700.256527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10963628700.256527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45681786.25106886</v>
      </c>
      <c r="L2465" s="455">
        <f t="shared" ca="1" si="147"/>
        <v>11009310486.507595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11009310486.507595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45872127.02711498</v>
      </c>
      <c r="L2466" s="455">
        <f t="shared" ca="1" si="147"/>
        <v>11055182613.53471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11055182613.53471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46063260.889727958</v>
      </c>
      <c r="L2467" s="455">
        <f t="shared" ca="1" si="147"/>
        <v>11101245874.424438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11101245874.424438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46255191.143435158</v>
      </c>
      <c r="L2468" s="455">
        <f t="shared" ca="1" si="147"/>
        <v>11147501065.567873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11147501065.567873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46447921.106532805</v>
      </c>
      <c r="L2469" s="455">
        <f t="shared" ca="1" si="147"/>
        <v>11193948986.674406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11193948986.674406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46641454.111143358</v>
      </c>
      <c r="L2470" s="455">
        <f t="shared" ca="1" si="147"/>
        <v>11240590440.785549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11240590440.785549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46835793.503273122</v>
      </c>
      <c r="L2471" s="455">
        <f t="shared" ca="1" si="147"/>
        <v>11287426234.288822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11287426234.288822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47030942.642870091</v>
      </c>
      <c r="L2472" s="455">
        <f t="shared" ca="1" si="147"/>
        <v>11334457176.931692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11334457176.931692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47226904.903882049</v>
      </c>
      <c r="L2473" s="455">
        <f t="shared" ca="1" si="147"/>
        <v>11381684081.835575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11381684081.835575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47423683.674314894</v>
      </c>
      <c r="L2474" s="455">
        <f t="shared" ca="1" si="147"/>
        <v>11429107765.50989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11429107765.50989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47621282.356291205</v>
      </c>
      <c r="L2475" s="455">
        <f t="shared" ca="1" si="147"/>
        <v>11476729047.86618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11476729047.86618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47819704.366109088</v>
      </c>
      <c r="L2476" s="455">
        <f t="shared" ca="1" si="147"/>
        <v>11524548752.23229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11524548752.23229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48018953.134301208</v>
      </c>
      <c r="L2477" s="455">
        <f t="shared" ca="1" si="147"/>
        <v>11572567705.366592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11572567705.366592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48219032.105694138</v>
      </c>
      <c r="L2478" s="455">
        <f t="shared" ca="1" si="147"/>
        <v>11620786737.472286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11620786737.472286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48419944.739467859</v>
      </c>
      <c r="L2479" s="455">
        <f t="shared" ca="1" si="147"/>
        <v>11669206682.211754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11669206682.211754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48621694.509215638</v>
      </c>
      <c r="L2480" s="455">
        <f t="shared" ca="1" si="147"/>
        <v>11717828376.72097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11717828376.72097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48824284.903004043</v>
      </c>
      <c r="L2481" s="455">
        <f t="shared" ca="1" si="147"/>
        <v>11766652661.623974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11766652661.623974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49027719.423433222</v>
      </c>
      <c r="L2482" s="455">
        <f t="shared" ca="1" si="147"/>
        <v>11815680381.047407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11815680381.047407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49232001.587697528</v>
      </c>
      <c r="L2483" s="455">
        <f t="shared" ca="1" si="147"/>
        <v>11864912382.635105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11864912382.635105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49437134.927646272</v>
      </c>
      <c r="L2484" s="455">
        <f t="shared" ca="1" si="147"/>
        <v>11914349517.562752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11914349517.562752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49643122.989844799</v>
      </c>
      <c r="L2485" s="455">
        <f t="shared" ca="1" si="147"/>
        <v>11963992640.552597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11963992640.552597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49849969.335635819</v>
      </c>
      <c r="L2486" s="455">
        <f t="shared" ca="1" si="147"/>
        <v>12013842609.888233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12013842609.888233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50057677.541200973</v>
      </c>
      <c r="L2487" s="455">
        <f t="shared" ca="1" si="147"/>
        <v>12063900287.429434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12063900287.429434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50266251.197622642</v>
      </c>
      <c r="L2488" s="455">
        <f t="shared" ca="1" si="147"/>
        <v>12114166538.627056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12114166538.627056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50475693.910946064</v>
      </c>
      <c r="L2489" s="455">
        <f t="shared" ca="1" si="147"/>
        <v>12164642232.538002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12164642232.538002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50686009.302241676</v>
      </c>
      <c r="L2490" s="455">
        <f t="shared" ca="1" si="147"/>
        <v>12215328241.840244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12215328241.840244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50897201.007667683</v>
      </c>
      <c r="L2491" s="455">
        <f t="shared" ca="1" si="147"/>
        <v>12266225442.847912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12266225442.847912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51109272.678532965</v>
      </c>
      <c r="L2492" s="455">
        <f t="shared" ca="1" si="147"/>
        <v>12317334715.526445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12317334715.526445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51322227.98136019</v>
      </c>
      <c r="L2493" s="455">
        <f t="shared" ca="1" si="147"/>
        <v>12368656943.507805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12368656943.507805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51536070.597949184</v>
      </c>
      <c r="L2494" s="455">
        <f t="shared" ca="1" si="147"/>
        <v>12420193014.105755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12420193014.105755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51750804.225440644</v>
      </c>
      <c r="L2495" s="455">
        <f t="shared" ca="1" si="147"/>
        <v>12471943818.331196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12471943818.331196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51966432.576379985</v>
      </c>
      <c r="L2496" s="455">
        <f t="shared" ca="1" si="147"/>
        <v>12523910250.907576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12523910250.907576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52182959.378781565</v>
      </c>
      <c r="L2497" s="455">
        <f t="shared" ca="1" si="147"/>
        <v>12576093210.286358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12576093210.286358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52400388.376193158</v>
      </c>
      <c r="L2498" s="455">
        <f t="shared" ca="1" si="147"/>
        <v>12628493598.662552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12628493598.662552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52618723.327760629</v>
      </c>
      <c r="L2499" s="455">
        <f t="shared" ca="1" si="147"/>
        <v>12681112321.990313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12681112321.990313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52837968.008292966</v>
      </c>
      <c r="L2500" s="455">
        <f t="shared" ca="1" si="147"/>
        <v>12733950289.998606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12733950289.998606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53058126.208327524</v>
      </c>
      <c r="L2501" s="455">
        <f t="shared" ca="1" si="147"/>
        <v>12787008416.206934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12787008416.206934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53279201.73419556</v>
      </c>
      <c r="L2502" s="455">
        <f t="shared" ca="1" si="147"/>
        <v>12840287617.94113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12840287617.94113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53501198.408088043</v>
      </c>
      <c r="L2503" s="455">
        <f t="shared" ca="1" si="147"/>
        <v>12893788816.349218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12893788816.349218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53724120.068121746</v>
      </c>
      <c r="L2504" s="455">
        <f t="shared" ca="1" si="147"/>
        <v>12947512936.417339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12947512936.417339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53947970.568405576</v>
      </c>
      <c r="L2505" s="455">
        <f t="shared" ca="1" si="147"/>
        <v>13001460906.985744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13001460906.985744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54172753.779107265</v>
      </c>
      <c r="L2506" s="455">
        <f t="shared" ca="1" si="147"/>
        <v>13055633660.764853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13055633660.764853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54398473.586520217</v>
      </c>
      <c r="L2507" s="455">
        <f t="shared" ca="1" si="147"/>
        <v>13110032134.351374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13110032134.351374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54625133.89313072</v>
      </c>
      <c r="L2508" s="455">
        <f t="shared" ca="1" si="147"/>
        <v>13164657268.244505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13164657268.244505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54852738.617685437</v>
      </c>
      <c r="L2509" s="455">
        <f t="shared" ca="1" si="147"/>
        <v>13219510006.86219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13219510006.86219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55081291.695259124</v>
      </c>
      <c r="L2510" s="455">
        <f t="shared" ca="1" si="147"/>
        <v>13274591298.557449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13274591298.557449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55310797.077322707</v>
      </c>
      <c r="L2511" s="455">
        <f t="shared" ca="1" si="147"/>
        <v>13329902095.634771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13329902095.634771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55541258.731811546</v>
      </c>
      <c r="L2512" s="455">
        <f t="shared" ca="1" si="147"/>
        <v>13385443354.366583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13385443354.366583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55772680.643194094</v>
      </c>
      <c r="L2513" s="455">
        <f t="shared" ca="1" si="147"/>
        <v>13441216035.009777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13441216035.009777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56005066.81254074</v>
      </c>
      <c r="L2514" s="455">
        <f t="shared" ca="1" si="147"/>
        <v>13497221101.822317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13497221101.822317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56238421.257592998</v>
      </c>
      <c r="L2515" s="455">
        <f t="shared" ca="1" si="147"/>
        <v>13553459523.07991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13553459523.07991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56472748.012832947</v>
      </c>
      <c r="L2516" s="455">
        <f t="shared" ca="1" si="147"/>
        <v>13609932271.092743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13609932271.092743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56708051.129553095</v>
      </c>
      <c r="L2517" s="455">
        <f t="shared" ca="1" si="147"/>
        <v>13666640322.222296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13666640322.222296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56944334.675926231</v>
      </c>
      <c r="L2518" s="455">
        <f t="shared" ca="1" si="147"/>
        <v>13723584656.898222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13723584656.898222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57181602.737075932</v>
      </c>
      <c r="L2519" s="455">
        <f t="shared" ca="1" si="147"/>
        <v>13780766259.635298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13780766259.635298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57419859.415147074</v>
      </c>
      <c r="L2520" s="455">
        <f t="shared" ca="1" si="147"/>
        <v>13838186119.050446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13838186119.050446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57659108.829376854</v>
      </c>
      <c r="L2521" s="455">
        <f t="shared" ca="1" si="147"/>
        <v>13895845227.879822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13895845227.879822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57899355.116165914</v>
      </c>
      <c r="L2522" s="455">
        <f t="shared" ca="1" si="147"/>
        <v>13953744582.995987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13953744582.995987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58140602.429149933</v>
      </c>
      <c r="L2523" s="455">
        <f t="shared" ca="1" si="147"/>
        <v>14011885185.425137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14011885185.425137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58382854.939271398</v>
      </c>
      <c r="L2524" s="455">
        <f t="shared" ca="1" si="147"/>
        <v>14070268040.364408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14070268040.364408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58626116.834851705</v>
      </c>
      <c r="L2525" s="455">
        <f t="shared" ca="1" si="147"/>
        <v>14128894157.199261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14128894157.199261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58870392.321663588</v>
      </c>
      <c r="L2526" s="455">
        <f t="shared" ca="1" si="147"/>
        <v>14187764549.520924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14187764549.520924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59115685.623003848</v>
      </c>
      <c r="L2527" s="455">
        <f t="shared" ca="1" si="147"/>
        <v>14246880235.143927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14246880235.143927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59362000.979766361</v>
      </c>
      <c r="L2528" s="455">
        <f t="shared" ca="1" si="147"/>
        <v>14306242236.123693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14306242236.123693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59609342.650515378</v>
      </c>
      <c r="L2529" s="455">
        <f t="shared" ca="1" si="147"/>
        <v>14365851578.774208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14365851578.774208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59857714.911559202</v>
      </c>
      <c r="L2530" s="455">
        <f t="shared" ca="1" si="147"/>
        <v>14425709293.685768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14425709293.685768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60107122.057024032</v>
      </c>
      <c r="L2531" s="455">
        <f t="shared" ca="1" si="147"/>
        <v>14485816415.742792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14485816415.742792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60357568.398928292</v>
      </c>
      <c r="L2532" s="455">
        <f t="shared" ca="1" si="147"/>
        <v>14546173984.14172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14546173984.14172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60609058.267257161</v>
      </c>
      <c r="L2533" s="455">
        <f t="shared" ca="1" si="147"/>
        <v>14606783042.408978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14606783042.408978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60861596.010037407</v>
      </c>
      <c r="L2534" s="455">
        <f t="shared" ca="1" si="147"/>
        <v>14667644638.419014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14667644638.419014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61115185.993412554</v>
      </c>
      <c r="L2535" s="455">
        <f t="shared" ca="1" si="147"/>
        <v>14728759824.412426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14728759824.412426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61369832.601718448</v>
      </c>
      <c r="L2536" s="455">
        <f t="shared" ca="1" si="147"/>
        <v>14790129657.014145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14790129657.014145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61625540.237558939</v>
      </c>
      <c r="L2537" s="455">
        <f t="shared" ca="1" si="147"/>
        <v>14851755197.251703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14851755197.251703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61882313.321882099</v>
      </c>
      <c r="L2538" s="455">
        <f t="shared" ca="1" si="147"/>
        <v>14913637510.573586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14913637510.573586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62140156.294056602</v>
      </c>
      <c r="L2539" s="455">
        <f t="shared" ca="1" si="147"/>
        <v>14975777666.867641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14975777666.867641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62399073.611948505</v>
      </c>
      <c r="L2540" s="455">
        <f t="shared" ca="1" si="147"/>
        <v>15038176740.479589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15038176740.479589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62659069.75199829</v>
      </c>
      <c r="L2541" s="455">
        <f t="shared" ca="1" si="147"/>
        <v>15100835810.231588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15100835810.231588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62920149.209298283</v>
      </c>
      <c r="L2542" s="455">
        <f t="shared" ca="1" si="147"/>
        <v>15163755959.440887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15163755959.440887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63182316.49767036</v>
      </c>
      <c r="L2543" s="455">
        <f t="shared" ca="1" si="147"/>
        <v>15226938275.938559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15226938275.938559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63445576.149744004</v>
      </c>
      <c r="L2544" s="455">
        <f t="shared" ca="1" si="147"/>
        <v>15290383852.088303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15290383852.088303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63709932.717034593</v>
      </c>
      <c r="L2545" s="455">
        <f t="shared" ca="1" si="147"/>
        <v>15354093784.805338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15354093784.805338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63975390.770022251</v>
      </c>
      <c r="L2546" s="455">
        <f t="shared" ca="1" si="147"/>
        <v>15418069175.575359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15418069175.575359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64241954.898230664</v>
      </c>
      <c r="L2547" s="455">
        <f t="shared" ca="1" si="147"/>
        <v>15482311130.473591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15482311130.473591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64509629.710306637</v>
      </c>
      <c r="L2548" s="455">
        <f t="shared" ca="1" si="147"/>
        <v>15546820760.183897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15546820760.183897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64778419.834099576</v>
      </c>
      <c r="L2549" s="455">
        <f t="shared" ca="1" si="147"/>
        <v>15611599180.017996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15611599180.017996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65048329.916741647</v>
      </c>
      <c r="L2550" s="455">
        <f t="shared" ca="1" si="147"/>
        <v>15676647509.934738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15676647509.934738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65319364.624728069</v>
      </c>
      <c r="L2551" s="455">
        <f t="shared" ca="1" si="147"/>
        <v>15741966874.559465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15741966874.559465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65591528.643997766</v>
      </c>
      <c r="L2552" s="455">
        <f t="shared" ca="1" si="147"/>
        <v>15807558403.203463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15807558403.203463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65864826.680014424</v>
      </c>
      <c r="L2553" s="455">
        <f t="shared" ca="1" si="147"/>
        <v>15873423229.883476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15873423229.883476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66139263.457847819</v>
      </c>
      <c r="L2554" s="455">
        <f t="shared" ca="1" si="147"/>
        <v>15939562493.341324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15939562493.341324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66414843.722255513</v>
      </c>
      <c r="L2555" s="455">
        <f t="shared" ca="1" si="147"/>
        <v>16005977337.06358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16005977337.06358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66691572.237764925</v>
      </c>
      <c r="L2556" s="455">
        <f t="shared" ca="1" si="147"/>
        <v>16072668909.301344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16072668909.301344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66969453.788755603</v>
      </c>
      <c r="L2557" s="455">
        <f t="shared" ca="1" si="147"/>
        <v>16139638363.090099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16139638363.090099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67248493.179542094</v>
      </c>
      <c r="L2558" s="455">
        <f t="shared" ref="L2558:L2812" ca="1" si="152">I2558-J2558+K2558</f>
        <v>16206886856.269642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16206886856.269642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67528695.234456837</v>
      </c>
      <c r="L2559" s="455">
        <f t="shared" ca="1" si="152"/>
        <v>16274415551.504099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16274415551.504099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67810064.797933742</v>
      </c>
      <c r="L2560" s="455">
        <f t="shared" ca="1" si="152"/>
        <v>16342225616.302032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16342225616.302032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68092606.734591797</v>
      </c>
      <c r="L2561" s="455">
        <f t="shared" ca="1" si="152"/>
        <v>16410318223.036625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16410318223.036625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68376325.929319263</v>
      </c>
      <c r="L2562" s="455">
        <f t="shared" ca="1" si="152"/>
        <v>16478694548.965944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16478694548.965944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68661227.287358105</v>
      </c>
      <c r="L2563" s="455">
        <f t="shared" ca="1" si="152"/>
        <v>16547355776.253302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16547355776.253302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68947315.734388754</v>
      </c>
      <c r="L2564" s="455">
        <f t="shared" ca="1" si="152"/>
        <v>16616303091.98769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16616303091.98769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69234596.216615379</v>
      </c>
      <c r="L2565" s="455">
        <f t="shared" ca="1" si="152"/>
        <v>16685537688.204306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16685537688.204306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69523073.700851277</v>
      </c>
      <c r="L2566" s="455">
        <f t="shared" ca="1" si="152"/>
        <v>16755060761.905157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16755060761.905157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69812753.174604818</v>
      </c>
      <c r="L2567" s="455">
        <f t="shared" ca="1" si="152"/>
        <v>16824873515.079762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16824873515.079762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70103639.646165669</v>
      </c>
      <c r="L2568" s="455">
        <f t="shared" ca="1" si="152"/>
        <v>16894977154.725927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16894977154.725927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70395738.144691363</v>
      </c>
      <c r="L2569" s="455">
        <f t="shared" ca="1" si="152"/>
        <v>16965372892.870619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16965372892.870619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70689053.720294237</v>
      </c>
      <c r="L2570" s="455">
        <f t="shared" ca="1" si="152"/>
        <v>17036061946.590914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17036061946.590914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70983591.444128811</v>
      </c>
      <c r="L2571" s="455">
        <f t="shared" ca="1" si="152"/>
        <v>17107045538.035042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17107045538.035042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71279356.408479333</v>
      </c>
      <c r="L2572" s="455">
        <f t="shared" ca="1" si="152"/>
        <v>17178324894.443521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17178324894.443521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71576353.726848006</v>
      </c>
      <c r="L2573" s="455">
        <f t="shared" ca="1" si="152"/>
        <v>17249901248.170368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17249901248.170368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71874588.534043193</v>
      </c>
      <c r="L2574" s="455">
        <f t="shared" ca="1" si="152"/>
        <v>17321775836.704411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17321775836.704411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72174065.986268371</v>
      </c>
      <c r="L2575" s="455">
        <f t="shared" ca="1" si="152"/>
        <v>17393949902.690678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17393949902.690678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72474791.261211157</v>
      </c>
      <c r="L2576" s="455">
        <f t="shared" ca="1" si="152"/>
        <v>17466424693.951889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17466424693.951889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72776769.558132872</v>
      </c>
      <c r="L2577" s="455">
        <f t="shared" ca="1" si="152"/>
        <v>17539201463.510021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17539201463.510021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73080006.097958416</v>
      </c>
      <c r="L2578" s="455">
        <f t="shared" ca="1" si="152"/>
        <v>17612281469.607979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17612281469.607979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73384506.123366579</v>
      </c>
      <c r="L2579" s="455">
        <f t="shared" ca="1" si="152"/>
        <v>17685665975.731346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17685665975.731346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73690274.898880601</v>
      </c>
      <c r="L2580" s="455">
        <f t="shared" ca="1" si="152"/>
        <v>17759356250.630226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17759356250.630226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73997317.710959271</v>
      </c>
      <c r="L2581" s="455">
        <f t="shared" ca="1" si="152"/>
        <v>17833353568.341187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17833353568.341187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74305639.868088275</v>
      </c>
      <c r="L2582" s="455">
        <f t="shared" ca="1" si="152"/>
        <v>17907659208.209274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17907659208.209274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74615246.700871974</v>
      </c>
      <c r="L2583" s="455">
        <f t="shared" ca="1" si="152"/>
        <v>17982274454.910145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17982274454.910145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74926143.562125608</v>
      </c>
      <c r="L2584" s="455">
        <f t="shared" ca="1" si="152"/>
        <v>18057200598.472271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18057200598.472271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75238335.826967791</v>
      </c>
      <c r="L2585" s="455">
        <f t="shared" ca="1" si="152"/>
        <v>18132438934.29924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18132438934.29924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75551828.892913505</v>
      </c>
      <c r="L2586" s="455">
        <f t="shared" ca="1" si="152"/>
        <v>18207990763.192154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18207990763.192154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75866628.179967314</v>
      </c>
      <c r="L2587" s="455">
        <f t="shared" ca="1" si="152"/>
        <v>18283857391.37212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18283857391.37212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76182739.130717158</v>
      </c>
      <c r="L2588" s="455">
        <f t="shared" ca="1" si="152"/>
        <v>18360040130.502838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18360040130.502838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76500167.210428491</v>
      </c>
      <c r="L2589" s="455">
        <f t="shared" ca="1" si="152"/>
        <v>18436540297.713268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18436540297.713268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76818917.907138616</v>
      </c>
      <c r="L2590" s="455">
        <f t="shared" ca="1" si="152"/>
        <v>18513359215.620407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18513359215.620407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77138996.731751695</v>
      </c>
      <c r="L2591" s="455">
        <f t="shared" ca="1" si="152"/>
        <v>18590498212.352158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18590498212.352158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77460409.218133986</v>
      </c>
      <c r="L2592" s="455">
        <f t="shared" ca="1" si="152"/>
        <v>18667958621.570293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18667958621.570293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77783160.923209548</v>
      </c>
      <c r="L2593" s="455">
        <f t="shared" ca="1" si="152"/>
        <v>18745741782.493504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18745741782.493504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78107257.427056268</v>
      </c>
      <c r="L2594" s="455">
        <f t="shared" ca="1" si="152"/>
        <v>18823849039.920559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18823849039.920559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78432704.333002329</v>
      </c>
      <c r="L2595" s="455">
        <f t="shared" ca="1" si="152"/>
        <v>18902281744.253563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18902281744.253563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78759507.267723173</v>
      </c>
      <c r="L2596" s="455">
        <f t="shared" ca="1" si="152"/>
        <v>18981041251.521286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18981041251.521286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79087671.881338686</v>
      </c>
      <c r="L2597" s="455">
        <f t="shared" ca="1" si="152"/>
        <v>19060128923.402626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19060128923.402626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79417203.847510934</v>
      </c>
      <c r="L2598" s="455">
        <f t="shared" ca="1" si="152"/>
        <v>19139546127.250137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19139546127.250137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79748108.863542244</v>
      </c>
      <c r="L2599" s="455">
        <f t="shared" ca="1" si="152"/>
        <v>19219294236.113678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19219294236.113678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80080392.650473654</v>
      </c>
      <c r="L2600" s="455">
        <f t="shared" ca="1" si="152"/>
        <v>19299374628.764153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19299374628.764153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80414060.953183964</v>
      </c>
      <c r="L2601" s="455">
        <f t="shared" ca="1" si="152"/>
        <v>19379788689.717335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19379788689.717335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80749119.540488899</v>
      </c>
      <c r="L2602" s="455">
        <f t="shared" ca="1" si="152"/>
        <v>19460537809.257824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19460537809.257824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81085574.205240935</v>
      </c>
      <c r="L2603" s="455">
        <f t="shared" ca="1" si="152"/>
        <v>19541623383.463066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19541623383.463066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81423430.764429435</v>
      </c>
      <c r="L2604" s="455">
        <f t="shared" ca="1" si="152"/>
        <v>19623046814.227497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19623046814.227497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81762695.05928123</v>
      </c>
      <c r="L2605" s="455">
        <f t="shared" ca="1" si="152"/>
        <v>19704809509.286777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19704809509.286777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82103372.955361575</v>
      </c>
      <c r="L2606" s="455">
        <f t="shared" ca="1" si="152"/>
        <v>19786912882.242138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19786912882.242138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82445470.342675567</v>
      </c>
      <c r="L2607" s="455">
        <f t="shared" ca="1" si="152"/>
        <v>19869358352.584812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19869358352.584812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82788993.135770053</v>
      </c>
      <c r="L2608" s="455">
        <f t="shared" ca="1" si="152"/>
        <v>19952147345.720581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19952147345.720581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83133947.273835748</v>
      </c>
      <c r="L2609" s="455">
        <f t="shared" ca="1" si="152"/>
        <v>20035281292.994415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20035281292.994415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83480338.720810056</v>
      </c>
      <c r="L2610" s="455">
        <f t="shared" ca="1" si="152"/>
        <v>20118761631.715225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20118761631.715225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83828173.465480104</v>
      </c>
      <c r="L2611" s="455">
        <f t="shared" ca="1" si="152"/>
        <v>20202589805.180706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20202589805.180706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84177457.521586269</v>
      </c>
      <c r="L2612" s="455">
        <f t="shared" ca="1" si="152"/>
        <v>20286767262.702293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20286767262.702293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84528196.927926227</v>
      </c>
      <c r="L2613" s="455">
        <f t="shared" ca="1" si="152"/>
        <v>20371295459.630219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20371295459.630219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84880397.74845925</v>
      </c>
      <c r="L2614" s="455">
        <f t="shared" ca="1" si="152"/>
        <v>20456175857.378677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20456175857.378677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85234066.07241115</v>
      </c>
      <c r="L2615" s="455">
        <f t="shared" ca="1" si="152"/>
        <v>20541409923.451088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20541409923.451088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85589208.014379531</v>
      </c>
      <c r="L2616" s="455">
        <f t="shared" ca="1" si="152"/>
        <v>20626999131.465469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20626999131.465469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85945829.714439452</v>
      </c>
      <c r="L2617" s="455">
        <f t="shared" ca="1" si="152"/>
        <v>20712944961.179909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20712944961.179909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86303937.338249624</v>
      </c>
      <c r="L2618" s="455">
        <f t="shared" ca="1" si="152"/>
        <v>20799248898.518158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20799248898.518158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86663537.077158988</v>
      </c>
      <c r="L2619" s="455">
        <f t="shared" ca="1" si="152"/>
        <v>20885912435.595318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20885912435.595318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87024635.14831382</v>
      </c>
      <c r="L2620" s="455">
        <f t="shared" ca="1" si="152"/>
        <v>20972937070.743633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20972937070.743633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87387237.794765145</v>
      </c>
      <c r="L2621" s="455">
        <f t="shared" ca="1" si="152"/>
        <v>21060324308.538399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21060324308.538399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87751351.285576656</v>
      </c>
      <c r="L2622" s="455">
        <f t="shared" ca="1" si="152"/>
        <v>21148075659.823975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21148075659.823975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88116981.915933222</v>
      </c>
      <c r="L2623" s="455">
        <f t="shared" ca="1" si="152"/>
        <v>21236192641.739906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21236192641.739906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88484136.007249609</v>
      </c>
      <c r="L2624" s="455">
        <f t="shared" ca="1" si="152"/>
        <v>21324676777.747154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21324676777.747154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88852819.907279804</v>
      </c>
      <c r="L2625" s="455">
        <f t="shared" ca="1" si="152"/>
        <v>21413529597.654434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21413529597.654434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89223039.990226805</v>
      </c>
      <c r="L2626" s="455">
        <f t="shared" ca="1" si="152"/>
        <v>21502752637.644661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21502752637.644661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89594802.656852752</v>
      </c>
      <c r="L2627" s="455">
        <f t="shared" ca="1" si="152"/>
        <v>21592347440.301514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21592347440.301514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89968114.334589645</v>
      </c>
      <c r="L2628" s="455">
        <f t="shared" ca="1" si="152"/>
        <v>21682315554.636105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21682315554.636105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90342981.477650434</v>
      </c>
      <c r="L2629" s="455">
        <f t="shared" ca="1" si="152"/>
        <v>21772658536.113754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21772658536.113754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90719410.567140639</v>
      </c>
      <c r="L2630" s="455">
        <f t="shared" ca="1" si="152"/>
        <v>21863377946.680897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21863377946.680897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91097408.111170396</v>
      </c>
      <c r="L2631" s="455">
        <f t="shared" ca="1" si="152"/>
        <v>21954475354.792068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21954475354.792068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91476980.644966945</v>
      </c>
      <c r="L2632" s="455">
        <f t="shared" ca="1" si="152"/>
        <v>22045952335.437035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22045952335.437035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91858134.730987638</v>
      </c>
      <c r="L2633" s="455">
        <f t="shared" ca="1" si="152"/>
        <v>22137810470.168022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22137810470.168022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92240876.95903343</v>
      </c>
      <c r="L2634" s="455">
        <f t="shared" ca="1" si="152"/>
        <v>22230051347.127056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22230051347.127056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92625213.946362734</v>
      </c>
      <c r="L2635" s="455">
        <f t="shared" ca="1" si="152"/>
        <v>22322676561.073418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22322676561.073418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93011152.337805912</v>
      </c>
      <c r="L2636" s="455">
        <f t="shared" ca="1" si="152"/>
        <v>22415687713.411224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22415687713.411224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93398698.8058801</v>
      </c>
      <c r="L2637" s="455">
        <f t="shared" ca="1" si="152"/>
        <v>22509086412.217106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22509086412.217106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93787860.050904602</v>
      </c>
      <c r="L2638" s="455">
        <f t="shared" ca="1" si="152"/>
        <v>22602874272.268009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22602874272.268009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94178642.801116705</v>
      </c>
      <c r="L2639" s="455">
        <f t="shared" ca="1" si="152"/>
        <v>22697052915.069126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22697052915.069126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94571053.812788025</v>
      </c>
      <c r="L2640" s="455">
        <f t="shared" ca="1" si="152"/>
        <v>22791623968.881916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22791623968.881916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94965099.870341316</v>
      </c>
      <c r="L2641" s="455">
        <f t="shared" ca="1" si="152"/>
        <v>22886589068.752258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22886589068.752258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95360787.786467746</v>
      </c>
      <c r="L2642" s="455">
        <f t="shared" ca="1" si="152"/>
        <v>22981949856.538727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22981949856.538727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95758124.402244687</v>
      </c>
      <c r="L2643" s="455">
        <f t="shared" ca="1" si="152"/>
        <v>23077707980.940971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23077707980.940971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96157116.587254047</v>
      </c>
      <c r="L2644" s="455">
        <f t="shared" ca="1" si="152"/>
        <v>23173865097.528225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23173865097.528225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96557771.239700943</v>
      </c>
      <c r="L2645" s="455">
        <f t="shared" ca="1" si="152"/>
        <v>23270422868.767925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23270422868.767925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96960095.286533028</v>
      </c>
      <c r="L2646" s="455">
        <f t="shared" ca="1" si="152"/>
        <v>23367382964.054459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23367382964.054459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97364095.683560237</v>
      </c>
      <c r="L2647" s="455">
        <f t="shared" ca="1" si="152"/>
        <v>23464747059.738018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23464747059.738018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97769779.415575072</v>
      </c>
      <c r="L2648" s="455">
        <f t="shared" ca="1" si="152"/>
        <v>23562516839.153595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23562516839.153595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98177153.496473312</v>
      </c>
      <c r="L2649" s="455">
        <f t="shared" ca="1" si="152"/>
        <v>23660693992.65007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23660693992.65007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98586224.969375297</v>
      </c>
      <c r="L2650" s="455">
        <f t="shared" ca="1" si="152"/>
        <v>23759280217.619446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23759280217.619446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98997000.906747684</v>
      </c>
      <c r="L2651" s="455">
        <f t="shared" ca="1" si="152"/>
        <v>23858277218.526192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23858277218.526192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99409488.410525799</v>
      </c>
      <c r="L2652" s="455">
        <f t="shared" ca="1" si="152"/>
        <v>23957686706.936718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23957686706.936718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99823694.612236321</v>
      </c>
      <c r="L2653" s="455">
        <f t="shared" ca="1" si="152"/>
        <v>24057510401.548954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24057510401.548954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100239626.67312065</v>
      </c>
      <c r="L2654" s="455">
        <f t="shared" ca="1" si="152"/>
        <v>24157750028.222076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24157750028.222076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100657291.78425865</v>
      </c>
      <c r="L2655" s="455">
        <f t="shared" ca="1" si="152"/>
        <v>24258407320.006336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24258407320.006336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101076697.16669306</v>
      </c>
      <c r="L2656" s="455">
        <f t="shared" ca="1" si="152"/>
        <v>24359484017.173031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24359484017.173031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101497850.07155429</v>
      </c>
      <c r="L2657" s="455">
        <f t="shared" ca="1" si="152"/>
        <v>24460981867.244587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24460981867.244587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101920757.78018577</v>
      </c>
      <c r="L2658" s="455">
        <f t="shared" ca="1" si="152"/>
        <v>24562902625.024773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24562902625.024773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102345427.60426989</v>
      </c>
      <c r="L2659" s="455">
        <f t="shared" ca="1" si="152"/>
        <v>24665248052.629044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24665248052.629044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102771866.88595435</v>
      </c>
      <c r="L2660" s="455">
        <f t="shared" ca="1" si="152"/>
        <v>24768019919.514999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24768019919.514999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103200082.99797916</v>
      </c>
      <c r="L2661" s="455">
        <f t="shared" ca="1" si="152"/>
        <v>24871220002.512978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24871220002.512978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103630083.34380408</v>
      </c>
      <c r="L2662" s="455">
        <f t="shared" ca="1" si="152"/>
        <v>24974850085.856781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24974850085.856781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104061875.35773659</v>
      </c>
      <c r="L2663" s="455">
        <f t="shared" ca="1" si="152"/>
        <v>25078911961.214516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25078911961.214516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104495466.50506048</v>
      </c>
      <c r="L2664" s="455">
        <f t="shared" ca="1" si="152"/>
        <v>25183407427.719578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25183407427.719578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104930864.2821649</v>
      </c>
      <c r="L2665" s="455">
        <f t="shared" ca="1" si="152"/>
        <v>25288338292.001743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25288338292.001743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105368076.21667393</v>
      </c>
      <c r="L2666" s="455">
        <f t="shared" ca="1" si="152"/>
        <v>25393706368.218418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25393706368.218418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105807109.86757675</v>
      </c>
      <c r="L2667" s="455">
        <f t="shared" ca="1" si="152"/>
        <v>25499513478.085995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25499513478.085995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106247972.82535832</v>
      </c>
      <c r="L2668" s="455">
        <f t="shared" ca="1" si="152"/>
        <v>25605761450.911354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25605761450.911354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106690672.71213064</v>
      </c>
      <c r="L2669" s="455">
        <f t="shared" ca="1" si="152"/>
        <v>25712452123.623486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25712452123.623486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107135217.18176453</v>
      </c>
      <c r="L2670" s="455">
        <f t="shared" ca="1" si="152"/>
        <v>25819587340.805248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25819587340.805248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107581613.92002186</v>
      </c>
      <c r="L2671" s="455">
        <f t="shared" ca="1" si="152"/>
        <v>25927168954.725269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25927168954.725269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108029870.64468862</v>
      </c>
      <c r="L2672" s="455">
        <f t="shared" ca="1" si="152"/>
        <v>26035198825.369957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26035198825.369957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108479995.10570815</v>
      </c>
      <c r="L2673" s="455">
        <f t="shared" ca="1" si="152"/>
        <v>26143678820.475666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26143678820.475666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108931995.08531527</v>
      </c>
      <c r="L2674" s="455">
        <f t="shared" ca="1" si="152"/>
        <v>26252610815.560982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26252610815.560982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109385878.39817075</v>
      </c>
      <c r="L2675" s="455">
        <f t="shared" ca="1" si="152"/>
        <v>26361996693.959152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26361996693.959152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109841652.89149646</v>
      </c>
      <c r="L2676" s="455">
        <f t="shared" ca="1" si="152"/>
        <v>26471838346.850647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26471838346.850647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110299326.44521102</v>
      </c>
      <c r="L2677" s="455">
        <f t="shared" ca="1" si="152"/>
        <v>26582137673.295856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26582137673.295856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110758906.97206606</v>
      </c>
      <c r="L2678" s="455">
        <f t="shared" ca="1" si="152"/>
        <v>26692896580.267921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26692896580.267921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111220402.41778301</v>
      </c>
      <c r="L2679" s="455">
        <f t="shared" ca="1" si="152"/>
        <v>26804116982.685703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26804116982.685703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111683820.76119043</v>
      </c>
      <c r="L2680" s="455">
        <f t="shared" ca="1" si="152"/>
        <v>26915800803.446896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26915800803.446896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112149170.01436207</v>
      </c>
      <c r="L2681" s="455">
        <f t="shared" ca="1" si="152"/>
        <v>27027949973.461258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27027949973.461258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112616458.22275524</v>
      </c>
      <c r="L2682" s="455">
        <f t="shared" ca="1" si="152"/>
        <v>27140566431.684013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27140566431.684013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113085693.46535005</v>
      </c>
      <c r="L2683" s="455">
        <f t="shared" ca="1" si="152"/>
        <v>27253652125.149364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27253652125.149364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113556883.85478902</v>
      </c>
      <c r="L2684" s="455">
        <f t="shared" ca="1" si="152"/>
        <v>27367209009.004154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27367209009.004154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114030037.53751732</v>
      </c>
      <c r="L2685" s="455">
        <f t="shared" ca="1" si="152"/>
        <v>27481239046.541672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27481239046.541672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114505162.69392364</v>
      </c>
      <c r="L2686" s="455">
        <f t="shared" ca="1" si="152"/>
        <v>27595744209.235596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27595744209.235596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114982267.53848165</v>
      </c>
      <c r="L2687" s="455">
        <f t="shared" ca="1" si="152"/>
        <v>27710726476.774078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27710726476.774078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115461360.319892</v>
      </c>
      <c r="L2688" s="455">
        <f t="shared" ca="1" si="152"/>
        <v>27826187837.093971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27826187837.093971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115942449.32122488</v>
      </c>
      <c r="L2689" s="455">
        <f t="shared" ca="1" si="152"/>
        <v>27942130286.415195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27942130286.415195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116425542.8600633</v>
      </c>
      <c r="L2690" s="455">
        <f t="shared" ca="1" si="152"/>
        <v>28058555829.275257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28058555829.275257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116910649.28864691</v>
      </c>
      <c r="L2691" s="455">
        <f t="shared" ca="1" si="152"/>
        <v>28175466478.563904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28175466478.563904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117397776.99401626</v>
      </c>
      <c r="L2692" s="455">
        <f t="shared" ca="1" si="152"/>
        <v>28292864255.557919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28292864255.557919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117886934.398158</v>
      </c>
      <c r="L2693" s="455">
        <f t="shared" ca="1" si="152"/>
        <v>28410751189.956078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28410751189.956078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118378129.95815031</v>
      </c>
      <c r="L2694" s="455">
        <f t="shared" ca="1" si="152"/>
        <v>28529129319.914227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28529129319.914227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118871372.16630928</v>
      </c>
      <c r="L2695" s="455">
        <f t="shared" ca="1" si="152"/>
        <v>28648000692.080536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28648000692.080536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119366669.55033557</v>
      </c>
      <c r="L2696" s="455">
        <f t="shared" ca="1" si="152"/>
        <v>28767367361.630871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28767367361.630871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119864030.67346194</v>
      </c>
      <c r="L2697" s="455">
        <f t="shared" ca="1" si="152"/>
        <v>28887231392.304333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28887231392.304333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120363464.1346014</v>
      </c>
      <c r="L2698" s="455">
        <f t="shared" ca="1" si="152"/>
        <v>29007594856.438934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29007594856.438934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120864978.56849554</v>
      </c>
      <c r="L2699" s="455">
        <f t="shared" ca="1" si="152"/>
        <v>29128459835.007431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29128459835.007431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121368582.64586429</v>
      </c>
      <c r="L2700" s="455">
        <f t="shared" ca="1" si="152"/>
        <v>29249828417.653294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29249828417.653294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121874285.0735554</v>
      </c>
      <c r="L2701" s="455">
        <f t="shared" ca="1" si="152"/>
        <v>29371702702.726849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29371702702.726849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122382094.5946952</v>
      </c>
      <c r="L2702" s="455">
        <f t="shared" ca="1" si="152"/>
        <v>29494084797.321545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29494084797.321545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122892019.98883976</v>
      </c>
      <c r="L2703" s="455">
        <f t="shared" ca="1" si="152"/>
        <v>29616976817.310383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29616976817.310383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123404070.0721266</v>
      </c>
      <c r="L2704" s="455">
        <f t="shared" ca="1" si="152"/>
        <v>29740380887.382511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29740380887.382511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123918253.69742711</v>
      </c>
      <c r="L2705" s="455">
        <f t="shared" ca="1" si="152"/>
        <v>29864299141.079937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29864299141.079937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124434579.75449973</v>
      </c>
      <c r="L2706" s="455">
        <f t="shared" ca="1" si="152"/>
        <v>29988733720.834438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29988733720.834438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124953057.17014349</v>
      </c>
      <c r="L2707" s="455">
        <f t="shared" ca="1" si="152"/>
        <v>30113686778.004581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30113686778.004581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125473694.90835242</v>
      </c>
      <c r="L2708" s="455">
        <f t="shared" ca="1" si="152"/>
        <v>30239160472.912933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30239160472.912933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125996501.97047055</v>
      </c>
      <c r="L2709" s="455">
        <f t="shared" ca="1" si="152"/>
        <v>30365156974.883404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30365156974.883404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126521487.39534749</v>
      </c>
      <c r="L2710" s="455">
        <f t="shared" ca="1" si="152"/>
        <v>30491678462.278751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30491678462.278751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127048660.2594948</v>
      </c>
      <c r="L2711" s="455">
        <f t="shared" ca="1" si="152"/>
        <v>30618727122.538246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30618727122.538246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127578029.6772427</v>
      </c>
      <c r="L2712" s="455">
        <f t="shared" ca="1" si="152"/>
        <v>30746305152.215488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30746305152.215488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128109604.80089785</v>
      </c>
      <c r="L2713" s="455">
        <f t="shared" ca="1" si="152"/>
        <v>30874414757.016388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30874414757.016388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128643394.8209016</v>
      </c>
      <c r="L2714" s="455">
        <f t="shared" ca="1" si="152"/>
        <v>31003058151.837288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31003058151.837288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129179408.9659887</v>
      </c>
      <c r="L2715" s="455">
        <f t="shared" ca="1" si="152"/>
        <v>31132237560.803276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31132237560.803276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129717656.50334696</v>
      </c>
      <c r="L2716" s="455">
        <f t="shared" ca="1" si="152"/>
        <v>31261955217.306622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31261955217.306622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130258146.73877759</v>
      </c>
      <c r="L2717" s="455">
        <f t="shared" ca="1" si="152"/>
        <v>31392213364.045399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31392213364.045399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130800889.01685582</v>
      </c>
      <c r="L2718" s="455">
        <f t="shared" ca="1" si="152"/>
        <v>31523014253.062256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31523014253.062256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131345892.72109275</v>
      </c>
      <c r="L2719" s="455">
        <f t="shared" ca="1" si="152"/>
        <v>31654360145.783348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31654360145.783348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131893167.27409728</v>
      </c>
      <c r="L2720" s="455">
        <f t="shared" ca="1" si="152"/>
        <v>31786253313.057446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31786253313.057446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132442722.13773935</v>
      </c>
      <c r="L2721" s="455">
        <f t="shared" ca="1" si="152"/>
        <v>31918696035.195187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31918696035.195187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132994566.81331326</v>
      </c>
      <c r="L2722" s="455">
        <f t="shared" ca="1" si="152"/>
        <v>32051690602.008499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32051690602.008499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133548710.84170206</v>
      </c>
      <c r="L2723" s="455">
        <f t="shared" ca="1" si="152"/>
        <v>32185239312.850201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32185239312.850201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134105163.80354249</v>
      </c>
      <c r="L2724" s="455">
        <f t="shared" ca="1" si="152"/>
        <v>32319344476.653744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32319344476.653744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134663935.31939059</v>
      </c>
      <c r="L2725" s="455">
        <f t="shared" ca="1" si="152"/>
        <v>32454008411.973133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32454008411.973133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135225035.04988804</v>
      </c>
      <c r="L2726" s="455">
        <f t="shared" ca="1" si="152"/>
        <v>32589233447.023022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32589233447.023022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135788472.69592923</v>
      </c>
      <c r="L2727" s="455">
        <f t="shared" ca="1" si="152"/>
        <v>32725021919.718952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32725021919.718952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136354257.99882898</v>
      </c>
      <c r="L2728" s="455">
        <f t="shared" ca="1" si="152"/>
        <v>32861376177.717781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32861376177.717781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136922400.74049076</v>
      </c>
      <c r="L2729" s="455">
        <f t="shared" ca="1" si="152"/>
        <v>32998298578.458271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32998298578.458271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137492910.74357614</v>
      </c>
      <c r="L2730" s="455">
        <f t="shared" ca="1" si="152"/>
        <v>33135791489.201847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33135791489.201847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138065797.87167436</v>
      </c>
      <c r="L2731" s="455">
        <f t="shared" ca="1" si="152"/>
        <v>33273857287.073521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33273857287.073521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138641072.02947298</v>
      </c>
      <c r="L2732" s="455">
        <f t="shared" ca="1" si="152"/>
        <v>33412498359.102993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33412498359.102993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139218743.16292915</v>
      </c>
      <c r="L2733" s="455">
        <f t="shared" ca="1" si="152"/>
        <v>33551717102.265923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33551717102.265923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139798821.25944132</v>
      </c>
      <c r="L2734" s="455">
        <f t="shared" ca="1" si="152"/>
        <v>33691515923.525364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33691515923.525364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140381316.34802234</v>
      </c>
      <c r="L2735" s="455">
        <f t="shared" ca="1" si="152"/>
        <v>33831897239.873386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33831897239.873386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140966238.49947244</v>
      </c>
      <c r="L2736" s="455">
        <f t="shared" ca="1" si="152"/>
        <v>33972863478.37286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33972863478.37286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141553597.82655355</v>
      </c>
      <c r="L2737" s="455">
        <f t="shared" ca="1" si="152"/>
        <v>34114417076.199413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34114417076.199413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142143404.48416424</v>
      </c>
      <c r="L2738" s="455">
        <f t="shared" ca="1" si="152"/>
        <v>34256560480.683578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34256560480.683578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142735668.66951489</v>
      </c>
      <c r="L2739" s="455">
        <f t="shared" ca="1" si="152"/>
        <v>34399296149.353096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34399296149.353096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143330400.62230456</v>
      </c>
      <c r="L2740" s="455">
        <f t="shared" ca="1" si="152"/>
        <v>34542626549.975403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34542626549.975403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143927610.62489751</v>
      </c>
      <c r="L2741" s="455">
        <f t="shared" ca="1" si="152"/>
        <v>34686554160.600304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34686554160.600304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144527309.00250125</v>
      </c>
      <c r="L2742" s="455">
        <f t="shared" ca="1" si="152"/>
        <v>34831081469.602806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34831081469.602806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145129506.12334502</v>
      </c>
      <c r="L2743" s="455">
        <f t="shared" ca="1" si="152"/>
        <v>34976210975.726151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34976210975.726151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145734212.39885896</v>
      </c>
      <c r="L2744" s="455">
        <f t="shared" ca="1" si="152"/>
        <v>35121945188.125008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35121945188.125008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146341438.28385419</v>
      </c>
      <c r="L2745" s="455">
        <f t="shared" ca="1" si="152"/>
        <v>35268286626.408859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35268286626.408859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146951194.27670357</v>
      </c>
      <c r="L2746" s="455">
        <f t="shared" ca="1" si="152"/>
        <v>35415237820.685562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35415237820.685562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147563490.91952318</v>
      </c>
      <c r="L2747" s="455">
        <f t="shared" ca="1" si="152"/>
        <v>35562801311.605087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35562801311.605087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148178338.79835454</v>
      </c>
      <c r="L2748" s="455">
        <f t="shared" ca="1" si="152"/>
        <v>35710979650.403442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35710979650.403442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148795748.54334769</v>
      </c>
      <c r="L2749" s="455">
        <f t="shared" ca="1" si="152"/>
        <v>35859775398.946793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35859775398.946793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149415730.82894498</v>
      </c>
      <c r="L2750" s="455">
        <f t="shared" ca="1" si="152"/>
        <v>36009191129.775734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36009191129.775734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150038296.37406555</v>
      </c>
      <c r="L2751" s="455">
        <f t="shared" ca="1" si="152"/>
        <v>36159229426.149803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36159229426.149803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150663455.94229084</v>
      </c>
      <c r="L2752" s="455">
        <f t="shared" ca="1" si="152"/>
        <v>36309892882.092094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36309892882.092094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151291220.3420504</v>
      </c>
      <c r="L2753" s="455">
        <f t="shared" ca="1" si="152"/>
        <v>36461184102.434143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36461184102.434143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151921600.42680892</v>
      </c>
      <c r="L2754" s="455">
        <f t="shared" ca="1" si="152"/>
        <v>36613105702.860954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36613105702.860954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152554607.09525397</v>
      </c>
      <c r="L2755" s="455">
        <f t="shared" ca="1" si="152"/>
        <v>36765660309.956207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36765660309.956207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153190251.29148421</v>
      </c>
      <c r="L2756" s="455">
        <f t="shared" ca="1" si="152"/>
        <v>36918850561.247688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36918850561.247688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153828544.00519869</v>
      </c>
      <c r="L2757" s="455">
        <f t="shared" ca="1" si="152"/>
        <v>37072679105.252884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37072679105.252884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154469496.271887</v>
      </c>
      <c r="L2758" s="455">
        <f t="shared" ca="1" si="152"/>
        <v>37227148601.524773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37227148601.524773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155113119.17301989</v>
      </c>
      <c r="L2759" s="455">
        <f t="shared" ca="1" si="152"/>
        <v>37382261720.697792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37382261720.697792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155759423.8362408</v>
      </c>
      <c r="L2760" s="455">
        <f t="shared" ca="1" si="152"/>
        <v>37538021144.534035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37538021144.534035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156408421.43555847</v>
      </c>
      <c r="L2761" s="455">
        <f t="shared" ca="1" si="152"/>
        <v>37694429565.969597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37694429565.969597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157060123.19153997</v>
      </c>
      <c r="L2762" s="455">
        <f t="shared" ca="1" si="152"/>
        <v>37851489689.16114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37851489689.16114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157714540.37150475</v>
      </c>
      <c r="L2763" s="455">
        <f t="shared" ca="1" si="152"/>
        <v>38009204229.532646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38009204229.532646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158371684.28971934</v>
      </c>
      <c r="L2764" s="455">
        <f t="shared" ca="1" si="152"/>
        <v>38167575913.822365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38167575913.822365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159031566.3075932</v>
      </c>
      <c r="L2765" s="455">
        <f t="shared" ca="1" si="152"/>
        <v>38326607480.129959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38326607480.129959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159694197.83387482</v>
      </c>
      <c r="L2766" s="455">
        <f t="shared" ca="1" si="152"/>
        <v>38486301677.963837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38486301677.963837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160359590.32484931</v>
      </c>
      <c r="L2767" s="455">
        <f t="shared" ca="1" si="152"/>
        <v>38646661268.288689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38646661268.288689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161027755.28453621</v>
      </c>
      <c r="L2768" s="455">
        <f t="shared" ca="1" si="152"/>
        <v>38807689023.573227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38807689023.573227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161698704.26488844</v>
      </c>
      <c r="L2769" s="455">
        <f t="shared" ca="1" si="152"/>
        <v>38969387727.838112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38969387727.838112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162372448.86599213</v>
      </c>
      <c r="L2770" s="455">
        <f t="shared" ca="1" si="152"/>
        <v>39131760176.704102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39131760176.704102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163049000.73626709</v>
      </c>
      <c r="L2771" s="455">
        <f t="shared" ca="1" si="152"/>
        <v>39294809177.440369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39294809177.440369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163728371.57266819</v>
      </c>
      <c r="L2772" s="455">
        <f t="shared" ca="1" si="152"/>
        <v>39458537549.013039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39458537549.013039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164410573.12088767</v>
      </c>
      <c r="L2773" s="455">
        <f t="shared" ca="1" si="152"/>
        <v>39622948122.133926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39622948122.133926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165095617.17555803</v>
      </c>
      <c r="L2774" s="455">
        <f t="shared" ca="1" si="152"/>
        <v>39788043739.309486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39788043739.309486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165783515.5804562</v>
      </c>
      <c r="L2775" s="455">
        <f t="shared" ca="1" si="152"/>
        <v>39953827254.889946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39953827254.889946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166474280.22870812</v>
      </c>
      <c r="L2776" s="455">
        <f t="shared" ca="1" si="152"/>
        <v>40120301535.118652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40120301535.118652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167167923.06299439</v>
      </c>
      <c r="L2777" s="455">
        <f t="shared" ca="1" si="152"/>
        <v>40287469458.181648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40287469458.181648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167864456.07575688</v>
      </c>
      <c r="L2778" s="455">
        <f t="shared" ca="1" si="152"/>
        <v>40455333914.257408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40455333914.257408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168563891.30940586</v>
      </c>
      <c r="L2779" s="455">
        <f t="shared" ca="1" si="152"/>
        <v>40623897805.566811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40623897805.566811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169266240.85652837</v>
      </c>
      <c r="L2780" s="455">
        <f t="shared" ca="1" si="152"/>
        <v>40793164046.42334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40793164046.42334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169971516.86009726</v>
      </c>
      <c r="L2781" s="455">
        <f t="shared" ca="1" si="152"/>
        <v>40963135563.28344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40963135563.28344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170679731.51368099</v>
      </c>
      <c r="L2782" s="455">
        <f t="shared" ca="1" si="152"/>
        <v>41133815294.797119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41133815294.797119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171390897.06165466</v>
      </c>
      <c r="L2783" s="455">
        <f t="shared" ca="1" si="152"/>
        <v>41305206191.858772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41305206191.858772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172105025.79941154</v>
      </c>
      <c r="L2784" s="455">
        <f t="shared" ca="1" si="152"/>
        <v>41477311217.65818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41477311217.65818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172822130.07357574</v>
      </c>
      <c r="L2785" s="455">
        <f t="shared" ca="1" si="152"/>
        <v>41650133347.731758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41650133347.731758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173542222.28221565</v>
      </c>
      <c r="L2786" s="455">
        <f t="shared" ca="1" si="152"/>
        <v>41823675570.013977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41823675570.013977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174265314.87505823</v>
      </c>
      <c r="L2787" s="455">
        <f t="shared" ca="1" si="152"/>
        <v>41997940884.889038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41997940884.889038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174991420.35370433</v>
      </c>
      <c r="L2788" s="455">
        <f t="shared" ca="1" si="152"/>
        <v>42172932305.242744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42172932305.242744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175720551.27184477</v>
      </c>
      <c r="L2789" s="455">
        <f t="shared" ca="1" si="152"/>
        <v>42348652856.514587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42348652856.514587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176452720.23547745</v>
      </c>
      <c r="L2790" s="455">
        <f t="shared" ca="1" si="152"/>
        <v>42525105576.750061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42525105576.750061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177187939.90312526</v>
      </c>
      <c r="L2791" s="455">
        <f t="shared" ca="1" si="152"/>
        <v>42702293516.653183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42702293516.653183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177926222.98605493</v>
      </c>
      <c r="L2792" s="455">
        <f t="shared" ca="1" si="152"/>
        <v>42880219739.639236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42880219739.639236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178667582.24849683</v>
      </c>
      <c r="L2793" s="455">
        <f t="shared" ca="1" si="152"/>
        <v>43058887321.887733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43058887321.887733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179412030.50786555</v>
      </c>
      <c r="L2794" s="455">
        <f t="shared" ca="1" si="152"/>
        <v>43238299352.395599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43238299352.395599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180159580.63498166</v>
      </c>
      <c r="L2795" s="455">
        <f t="shared" ca="1" si="152"/>
        <v>43418458933.030579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43418458933.030579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180910245.55429408</v>
      </c>
      <c r="L2796" s="455">
        <f t="shared" ca="1" si="152"/>
        <v>43599369178.584869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43599369178.584869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181664038.24410361</v>
      </c>
      <c r="L2797" s="455">
        <f t="shared" ca="1" si="152"/>
        <v>43781033216.828972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43781033216.828972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182420971.73678738</v>
      </c>
      <c r="L2798" s="455">
        <f t="shared" ca="1" si="152"/>
        <v>43963454188.565758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43963454188.565758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183181059.11902398</v>
      </c>
      <c r="L2799" s="455">
        <f t="shared" ca="1" si="152"/>
        <v>44146635247.684784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44146635247.684784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183944313.53201994</v>
      </c>
      <c r="L2800" s="455">
        <f t="shared" ca="1" si="152"/>
        <v>44330579561.216805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44330579561.216805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184710748.17173669</v>
      </c>
      <c r="L2801" s="455">
        <f t="shared" ca="1" si="152"/>
        <v>44515290309.388542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44515290309.388542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185480376.28911892</v>
      </c>
      <c r="L2802" s="455">
        <f t="shared" ca="1" si="152"/>
        <v>44700770685.677658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44700770685.677658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186253211.19032356</v>
      </c>
      <c r="L2803" s="455">
        <f t="shared" ca="1" si="152"/>
        <v>44887023896.867981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44887023896.867981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187029266.23694992</v>
      </c>
      <c r="L2804" s="455">
        <f t="shared" ca="1" si="152"/>
        <v>45074053163.104935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45074053163.104935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187808554.84627056</v>
      </c>
      <c r="L2805" s="455">
        <f t="shared" ca="1" si="152"/>
        <v>45261861717.951202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45261861717.951202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188591090.49146333</v>
      </c>
      <c r="L2806" s="455">
        <f t="shared" ca="1" si="152"/>
        <v>45450452808.442665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45450452808.442665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189376886.70184442</v>
      </c>
      <c r="L2807" s="455">
        <f t="shared" ca="1" si="152"/>
        <v>45639829695.144508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45639829695.144508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190165957.06310213</v>
      </c>
      <c r="L2808" s="455">
        <f t="shared" ca="1" si="152"/>
        <v>45829995652.207611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45829995652.207611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190958315.21753171</v>
      </c>
      <c r="L2809" s="455">
        <f t="shared" ca="1" si="152"/>
        <v>46020953967.42514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46020953967.42514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191753974.8642714</v>
      </c>
      <c r="L2810" s="455">
        <f t="shared" ca="1" si="152"/>
        <v>46212707942.289413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46212707942.289413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192552949.75953922</v>
      </c>
      <c r="L2811" s="455">
        <f t="shared" ca="1" si="152"/>
        <v>46405260892.04895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46405260892.04895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193355253.71687064</v>
      </c>
      <c r="L2812" s="455">
        <f t="shared" ca="1" si="152"/>
        <v>46598616145.765823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46598616145.765823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194160900.60735759</v>
      </c>
      <c r="L2813" s="455">
        <f t="shared" ref="L2813:L3067" ca="1" si="157">I2813-J2813+K2813</f>
        <v>46792777046.373184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46792777046.373184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194969904.35988826</v>
      </c>
      <c r="L2814" s="455">
        <f t="shared" ca="1" si="157"/>
        <v>46987746950.73307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46987746950.73307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195782278.96138778</v>
      </c>
      <c r="L2815" s="455">
        <f t="shared" ca="1" si="157"/>
        <v>47183529229.694458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47183529229.694458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196598038.45706025</v>
      </c>
      <c r="L2816" s="455">
        <f t="shared" ca="1" si="157"/>
        <v>47380127268.15152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47380127268.15152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197417196.95063132</v>
      </c>
      <c r="L2817" s="455">
        <f t="shared" ca="1" si="157"/>
        <v>47577544465.10215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47577544465.10215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198239768.60459229</v>
      </c>
      <c r="L2818" s="455">
        <f t="shared" ca="1" si="157"/>
        <v>47775784233.706741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47775784233.706741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199065767.64044476</v>
      </c>
      <c r="L2819" s="455">
        <f t="shared" ca="1" si="157"/>
        <v>47974850001.347183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47974850001.347183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199895208.33894658</v>
      </c>
      <c r="L2820" s="455">
        <f t="shared" ca="1" si="157"/>
        <v>48174745209.686127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48174745209.686127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200728105.04035887</v>
      </c>
      <c r="L2821" s="455">
        <f t="shared" ca="1" si="157"/>
        <v>48375473314.726486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48375473314.726486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201564472.1446937</v>
      </c>
      <c r="L2822" s="455">
        <f t="shared" ca="1" si="157"/>
        <v>48577037786.871178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48577037786.871178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202404324.11196324</v>
      </c>
      <c r="L2823" s="455">
        <f t="shared" ca="1" si="157"/>
        <v>48779442110.983139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48779442110.983139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203247675.46242973</v>
      </c>
      <c r="L2824" s="455">
        <f t="shared" ca="1" si="157"/>
        <v>48982689786.445572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48982689786.445572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204094540.77685654</v>
      </c>
      <c r="L2825" s="455">
        <f t="shared" ca="1" si="157"/>
        <v>49186784327.222427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49186784327.222427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204944934.69676012</v>
      </c>
      <c r="L2826" s="455">
        <f t="shared" ca="1" si="157"/>
        <v>49391729261.919189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49391729261.919189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205798871.92466328</v>
      </c>
      <c r="L2827" s="455">
        <f t="shared" ca="1" si="157"/>
        <v>49597528133.843849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49597528133.843849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206656367.22434938</v>
      </c>
      <c r="L2828" s="455">
        <f t="shared" ca="1" si="157"/>
        <v>49804184501.068199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49804184501.068199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207517435.42111748</v>
      </c>
      <c r="L2829" s="455">
        <f t="shared" ca="1" si="157"/>
        <v>50011701936.489319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50011701936.489319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208382091.40203881</v>
      </c>
      <c r="L2830" s="455">
        <f t="shared" ca="1" si="157"/>
        <v>50220084027.891357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50220084027.891357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209250350.11621398</v>
      </c>
      <c r="L2831" s="455">
        <f t="shared" ca="1" si="157"/>
        <v>50429334378.007568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50429334378.007568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210122226.57503152</v>
      </c>
      <c r="L2832" s="455">
        <f t="shared" ca="1" si="157"/>
        <v>50639456604.582603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50639456604.582603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210997735.85242751</v>
      </c>
      <c r="L2833" s="455">
        <f t="shared" ca="1" si="157"/>
        <v>50850454340.435028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50850454340.435028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211876893.08514595</v>
      </c>
      <c r="L2834" s="455">
        <f t="shared" ca="1" si="157"/>
        <v>51062331233.520172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51062331233.520172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212759713.47300071</v>
      </c>
      <c r="L2835" s="455">
        <f t="shared" ca="1" si="157"/>
        <v>51275090946.993172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51275090946.993172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213646212.27913821</v>
      </c>
      <c r="L2836" s="455">
        <f t="shared" ca="1" si="157"/>
        <v>51488737159.272308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51488737159.272308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214536404.83030128</v>
      </c>
      <c r="L2837" s="455">
        <f t="shared" ca="1" si="157"/>
        <v>51703273564.102608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51703273564.102608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215430306.51709419</v>
      </c>
      <c r="L2838" s="455">
        <f t="shared" ca="1" si="157"/>
        <v>51918703870.619705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51918703870.619705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216327932.79424876</v>
      </c>
      <c r="L2839" s="455">
        <f t="shared" ca="1" si="157"/>
        <v>52135031803.413956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52135031803.413956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217229299.18089148</v>
      </c>
      <c r="L2840" s="455">
        <f t="shared" ca="1" si="157"/>
        <v>52352261102.594849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52352261102.594849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218134421.26081187</v>
      </c>
      <c r="L2841" s="455">
        <f t="shared" ca="1" si="157"/>
        <v>52570395523.855659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52570395523.855659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219043314.6827319</v>
      </c>
      <c r="L2842" s="455">
        <f t="shared" ca="1" si="157"/>
        <v>52789438838.538391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52789438838.538391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219955995.16057661</v>
      </c>
      <c r="L2843" s="455">
        <f t="shared" ca="1" si="157"/>
        <v>53009394833.698967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53009394833.698967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220872478.4737457</v>
      </c>
      <c r="L2844" s="455">
        <f t="shared" ca="1" si="157"/>
        <v>53230267312.172714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53230267312.172714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221792780.46738631</v>
      </c>
      <c r="L2845" s="455">
        <f t="shared" ca="1" si="157"/>
        <v>53452060092.640099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53452060092.640099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222716917.05266708</v>
      </c>
      <c r="L2846" s="455">
        <f t="shared" ca="1" si="157"/>
        <v>53674777009.692764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53674777009.692764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223644904.20705321</v>
      </c>
      <c r="L2847" s="455">
        <f t="shared" ca="1" si="157"/>
        <v>53898421913.899818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53898421913.899818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224576757.97458258</v>
      </c>
      <c r="L2848" s="455">
        <f t="shared" ca="1" si="157"/>
        <v>54122998671.874397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54122998671.874397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225512494.46614328</v>
      </c>
      <c r="L2849" s="455">
        <f t="shared" ca="1" si="157"/>
        <v>54348511166.340538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54348511166.340538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226452129.85975227</v>
      </c>
      <c r="L2850" s="455">
        <f t="shared" ca="1" si="157"/>
        <v>54574963296.200287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54574963296.200287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227395680.40083453</v>
      </c>
      <c r="L2851" s="455">
        <f t="shared" ca="1" si="157"/>
        <v>54802358976.60112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54802358976.60112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228343162.40250468</v>
      </c>
      <c r="L2852" s="455">
        <f t="shared" ca="1" si="157"/>
        <v>55030702139.003624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55030702139.003624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229294592.24584839</v>
      </c>
      <c r="L2853" s="455">
        <f t="shared" ca="1" si="157"/>
        <v>55259996731.249474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55259996731.249474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230249986.38020614</v>
      </c>
      <c r="L2854" s="455">
        <f t="shared" ca="1" si="157"/>
        <v>55490246717.629677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55490246717.629677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231209361.323457</v>
      </c>
      <c r="L2855" s="455">
        <f t="shared" ca="1" si="157"/>
        <v>55721456078.953133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55721456078.953133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232172733.66230473</v>
      </c>
      <c r="L2856" s="455">
        <f t="shared" ca="1" si="157"/>
        <v>55953628812.61544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55953628812.61544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233140120.05256432</v>
      </c>
      <c r="L2857" s="455">
        <f t="shared" ca="1" si="157"/>
        <v>56186768932.668007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56186768932.668007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234111537.21945003</v>
      </c>
      <c r="L2858" s="455">
        <f t="shared" ca="1" si="157"/>
        <v>56420880469.887459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56420880469.887459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235087001.9578644</v>
      </c>
      <c r="L2859" s="455">
        <f t="shared" ca="1" si="157"/>
        <v>56655967471.845322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56655967471.845322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236066531.13268885</v>
      </c>
      <c r="L2860" s="455">
        <f t="shared" ca="1" si="157"/>
        <v>56892034002.978012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56892034002.978012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237050141.67907503</v>
      </c>
      <c r="L2861" s="455">
        <f t="shared" ca="1" si="157"/>
        <v>57129084144.657089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57129084144.657089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238037850.60273787</v>
      </c>
      <c r="L2862" s="455">
        <f t="shared" ca="1" si="157"/>
        <v>57367121995.259827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57367121995.259827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239029674.98024929</v>
      </c>
      <c r="L2863" s="455">
        <f t="shared" ca="1" si="157"/>
        <v>57606151670.240074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57606151670.240074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240025631.95933363</v>
      </c>
      <c r="L2864" s="455">
        <f t="shared" ca="1" si="157"/>
        <v>57846177302.199409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57846177302.199409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241025738.75916421</v>
      </c>
      <c r="L2865" s="455">
        <f t="shared" ca="1" si="157"/>
        <v>58087203040.958572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58087203040.958572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242030012.6706607</v>
      </c>
      <c r="L2866" s="455">
        <f t="shared" ca="1" si="157"/>
        <v>58329233053.629234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58329233053.629234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243038471.0567885</v>
      </c>
      <c r="L2867" s="455">
        <f t="shared" ca="1" si="157"/>
        <v>58572271524.68602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58572271524.68602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244051131.35285845</v>
      </c>
      <c r="L2868" s="455">
        <f t="shared" ca="1" si="157"/>
        <v>58816322656.038879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58816322656.038879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245068011.06682867</v>
      </c>
      <c r="L2869" s="455">
        <f t="shared" ca="1" si="157"/>
        <v>59061390667.105705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59061390667.105705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246089127.77960709</v>
      </c>
      <c r="L2870" s="455">
        <f t="shared" ca="1" si="157"/>
        <v>59307479794.885315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59307479794.885315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247114499.14535546</v>
      </c>
      <c r="L2871" s="455">
        <f t="shared" ca="1" si="157"/>
        <v>59554594294.03067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59554594294.03067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248144142.89179447</v>
      </c>
      <c r="L2872" s="455">
        <f t="shared" ca="1" si="157"/>
        <v>59802738436.922462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59802738436.922462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249178076.82051024</v>
      </c>
      <c r="L2873" s="455">
        <f t="shared" ca="1" si="157"/>
        <v>60051916513.742973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60051916513.742973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250216318.80726239</v>
      </c>
      <c r="L2874" s="455">
        <f t="shared" ca="1" si="157"/>
        <v>60302132832.550232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60302132832.550232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251258886.80229262</v>
      </c>
      <c r="L2875" s="455">
        <f t="shared" ca="1" si="157"/>
        <v>60553391719.352524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60553391719.352524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252305798.83063555</v>
      </c>
      <c r="L2876" s="455">
        <f t="shared" ca="1" si="157"/>
        <v>60805697518.183159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60805697518.183159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253357072.99242982</v>
      </c>
      <c r="L2877" s="455">
        <f t="shared" ca="1" si="157"/>
        <v>61059054591.175591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61059054591.175591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254412727.46323165</v>
      </c>
      <c r="L2878" s="455">
        <f t="shared" ca="1" si="157"/>
        <v>61313467318.638824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61313467318.638824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255472780.49432844</v>
      </c>
      <c r="L2879" s="455">
        <f t="shared" ca="1" si="157"/>
        <v>61568940099.133156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61568940099.133156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256537250.41305482</v>
      </c>
      <c r="L2880" s="455">
        <f t="shared" ca="1" si="157"/>
        <v>61825477349.546211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61825477349.546211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257606155.62310922</v>
      </c>
      <c r="L2881" s="455">
        <f t="shared" ca="1" si="157"/>
        <v>62083083505.169319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62083083505.169319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258679514.60487217</v>
      </c>
      <c r="L2882" s="455">
        <f t="shared" ca="1" si="157"/>
        <v>62341763019.774193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62341763019.774193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259757345.91572583</v>
      </c>
      <c r="L2883" s="455">
        <f t="shared" ca="1" si="157"/>
        <v>62601520365.689919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62601520365.689919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260839668.1903747</v>
      </c>
      <c r="L2884" s="455">
        <f t="shared" ca="1" si="157"/>
        <v>62862360033.880295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62862360033.880295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261926500.14116785</v>
      </c>
      <c r="L2885" s="455">
        <f t="shared" ca="1" si="157"/>
        <v>63124286534.021461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63124286534.021461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263017860.55842274</v>
      </c>
      <c r="L2886" s="455">
        <f t="shared" ca="1" si="157"/>
        <v>63387304394.579887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63387304394.579887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264113768.31074953</v>
      </c>
      <c r="L2887" s="455">
        <f t="shared" ca="1" si="157"/>
        <v>63651418162.89064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63651418162.89064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265214242.34537765</v>
      </c>
      <c r="L2888" s="455">
        <f t="shared" ca="1" si="157"/>
        <v>63916632405.236015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63916632405.236015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266319301.68848339</v>
      </c>
      <c r="L2889" s="455">
        <f t="shared" ca="1" si="157"/>
        <v>64182951706.9245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64182951706.9245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267428965.44551873</v>
      </c>
      <c r="L2890" s="455">
        <f t="shared" ca="1" si="157"/>
        <v>64450380672.370018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64450380672.370018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268543252.80154175</v>
      </c>
      <c r="L2891" s="455">
        <f t="shared" ca="1" si="157"/>
        <v>64718923925.171562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64718923925.171562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269662183.02154815</v>
      </c>
      <c r="L2892" s="455">
        <f t="shared" ca="1" si="157"/>
        <v>64988586108.193108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64988586108.193108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270785775.45080465</v>
      </c>
      <c r="L2893" s="455">
        <f t="shared" ca="1" si="157"/>
        <v>65259371883.643913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65259371883.643913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271914049.51518297</v>
      </c>
      <c r="L2894" s="455">
        <f t="shared" ca="1" si="157"/>
        <v>65531285933.159096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65531285933.159096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273047024.72149628</v>
      </c>
      <c r="L2895" s="455">
        <f t="shared" ca="1" si="157"/>
        <v>65804332957.880592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65804332957.880592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274184720.65783578</v>
      </c>
      <c r="L2896" s="455">
        <f t="shared" ca="1" si="157"/>
        <v>66078517678.538429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66078517678.538429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275327156.99391007</v>
      </c>
      <c r="L2897" s="455">
        <f t="shared" ca="1" si="157"/>
        <v>66353844835.532341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66353844835.532341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276474353.48138469</v>
      </c>
      <c r="L2898" s="455">
        <f t="shared" ca="1" si="157"/>
        <v>66630319189.013725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66630319189.013725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277626329.95422387</v>
      </c>
      <c r="L2899" s="455">
        <f t="shared" ca="1" si="157"/>
        <v>66907945518.967949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66907945518.967949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278783106.32903314</v>
      </c>
      <c r="L2900" s="455">
        <f t="shared" ca="1" si="157"/>
        <v>67186728625.296982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67186728625.296982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279944702.60540408</v>
      </c>
      <c r="L2901" s="455">
        <f t="shared" ca="1" si="157"/>
        <v>67466673327.90239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67466673327.90239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281111138.86625993</v>
      </c>
      <c r="L2902" s="455">
        <f t="shared" ca="1" si="157"/>
        <v>67747784466.768646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67747784466.768646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282282435.27820271</v>
      </c>
      <c r="L2903" s="455">
        <f t="shared" ca="1" si="157"/>
        <v>68030066902.046852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68030066902.046852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283458612.0918619</v>
      </c>
      <c r="L2904" s="455">
        <f t="shared" ca="1" si="157"/>
        <v>68313525514.138718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68313525514.138718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284639689.64224464</v>
      </c>
      <c r="L2905" s="455">
        <f t="shared" ca="1" si="157"/>
        <v>68598165203.78096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68598165203.78096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285825688.34908736</v>
      </c>
      <c r="L2906" s="455">
        <f t="shared" ca="1" si="157"/>
        <v>68883990892.130051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68883990892.130051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287016628.71720856</v>
      </c>
      <c r="L2907" s="455">
        <f t="shared" ca="1" si="157"/>
        <v>69171007520.84726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69171007520.84726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288212531.33686358</v>
      </c>
      <c r="L2908" s="455">
        <f t="shared" ca="1" si="157"/>
        <v>69459220052.184128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69459220052.184128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289413416.88410056</v>
      </c>
      <c r="L2909" s="455">
        <f t="shared" ca="1" si="157"/>
        <v>69748633469.068222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69748633469.068222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290619306.12111759</v>
      </c>
      <c r="L2910" s="455">
        <f t="shared" ca="1" si="157"/>
        <v>70039252775.189346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70039252775.189346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291830219.8966223</v>
      </c>
      <c r="L2911" s="455">
        <f t="shared" ca="1" si="157"/>
        <v>70331082995.085968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70331082995.085968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293046179.14619154</v>
      </c>
      <c r="L2912" s="455">
        <f t="shared" ca="1" si="157"/>
        <v>70624129174.232162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70624129174.232162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294267204.89263403</v>
      </c>
      <c r="L2913" s="455">
        <f t="shared" ca="1" si="157"/>
        <v>70918396379.124802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70918396379.124802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295493318.24635333</v>
      </c>
      <c r="L2914" s="455">
        <f t="shared" ca="1" si="157"/>
        <v>71213889697.371155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71213889697.371155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296724540.40571314</v>
      </c>
      <c r="L2915" s="455">
        <f t="shared" ca="1" si="157"/>
        <v>71510614237.776871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71510614237.776871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297960892.65740365</v>
      </c>
      <c r="L2916" s="455">
        <f t="shared" ca="1" si="157"/>
        <v>71808575130.43428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71808575130.43428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299202396.37680948</v>
      </c>
      <c r="L2917" s="455">
        <f t="shared" ca="1" si="157"/>
        <v>72107777526.811096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72107777526.811096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300449073.02837956</v>
      </c>
      <c r="L2918" s="455">
        <f t="shared" ca="1" si="157"/>
        <v>72408226599.839478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72408226599.839478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301700944.1659978</v>
      </c>
      <c r="L2919" s="455">
        <f t="shared" ca="1" si="157"/>
        <v>72709927544.005478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72709927544.005478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302958031.43335617</v>
      </c>
      <c r="L2920" s="455">
        <f t="shared" ca="1" si="157"/>
        <v>73012885575.438828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73012885575.438828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304220356.56432843</v>
      </c>
      <c r="L2921" s="455">
        <f t="shared" ca="1" si="157"/>
        <v>73317105932.003159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73317105932.003159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305487941.3833465</v>
      </c>
      <c r="L2922" s="455">
        <f t="shared" ca="1" si="157"/>
        <v>73622593873.386505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73622593873.386505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306760807.80577707</v>
      </c>
      <c r="L2923" s="455">
        <f t="shared" ca="1" si="157"/>
        <v>73929354681.192276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73929354681.192276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308038977.83830112</v>
      </c>
      <c r="L2924" s="455">
        <f t="shared" ca="1" si="157"/>
        <v>74237393659.030579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74237393659.030579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309322473.57929409</v>
      </c>
      <c r="L2925" s="455">
        <f t="shared" ca="1" si="157"/>
        <v>74546716132.609879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74546716132.609879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310611317.21920782</v>
      </c>
      <c r="L2926" s="455">
        <f t="shared" ca="1" si="157"/>
        <v>74857327449.829086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74857327449.829086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311905531.04095453</v>
      </c>
      <c r="L2927" s="455">
        <f t="shared" ca="1" si="157"/>
        <v>75169232980.870041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75169232980.870041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313205137.42029184</v>
      </c>
      <c r="L2928" s="455">
        <f t="shared" ca="1" si="157"/>
        <v>75482438118.290329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75482438118.290329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314510158.82620972</v>
      </c>
      <c r="L2929" s="455">
        <f t="shared" ca="1" si="157"/>
        <v>75796948277.116531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75796948277.116531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315820617.82131886</v>
      </c>
      <c r="L2930" s="455">
        <f t="shared" ca="1" si="157"/>
        <v>76112768894.937851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76112768894.937851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317136537.06224102</v>
      </c>
      <c r="L2931" s="455">
        <f t="shared" ca="1" si="157"/>
        <v>76429905432.000092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76429905432.000092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318457939.30000037</v>
      </c>
      <c r="L2932" s="455">
        <f t="shared" ca="1" si="157"/>
        <v>76748363371.300095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76748363371.300095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319784847.38041705</v>
      </c>
      <c r="L2933" s="455">
        <f t="shared" ca="1" si="157"/>
        <v>77068148218.680511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77068148218.680511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321117284.24450213</v>
      </c>
      <c r="L2934" s="455">
        <f t="shared" ca="1" si="157"/>
        <v>77389265502.925018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77389265502.925018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322455272.92885423</v>
      </c>
      <c r="L2935" s="455">
        <f t="shared" ca="1" si="157"/>
        <v>77711720775.853867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77711720775.853867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323798836.5660578</v>
      </c>
      <c r="L2936" s="455">
        <f t="shared" ca="1" si="157"/>
        <v>78035519612.419922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78035519612.419922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325147998.38508302</v>
      </c>
      <c r="L2937" s="455">
        <f t="shared" ca="1" si="157"/>
        <v>78360667610.805008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78360667610.805008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326502781.71168751</v>
      </c>
      <c r="L2938" s="455">
        <f t="shared" ca="1" si="157"/>
        <v>78687170392.516693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78687170392.516693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327863209.96881956</v>
      </c>
      <c r="L2939" s="455">
        <f t="shared" ca="1" si="157"/>
        <v>79015033602.485519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79015033602.485519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329229306.67702299</v>
      </c>
      <c r="L2940" s="455">
        <f t="shared" ca="1" si="157"/>
        <v>79344262909.162537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79344262909.162537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330601095.45484388</v>
      </c>
      <c r="L2941" s="455">
        <f t="shared" ca="1" si="157"/>
        <v>79674864004.617386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79674864004.617386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331978600.01923913</v>
      </c>
      <c r="L2942" s="455">
        <f t="shared" ca="1" si="157"/>
        <v>80006842604.636627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80006842604.636627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333361844.18598592</v>
      </c>
      <c r="L2943" s="455">
        <f t="shared" ca="1" si="157"/>
        <v>80340204448.822617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80340204448.822617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334750851.87009424</v>
      </c>
      <c r="L2944" s="455">
        <f t="shared" ca="1" si="157"/>
        <v>80674955300.692703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80674955300.692703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336145647.08621961</v>
      </c>
      <c r="L2945" s="455">
        <f t="shared" ca="1" si="157"/>
        <v>81011100947.778915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81011100947.778915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337546253.9490788</v>
      </c>
      <c r="L2946" s="455">
        <f t="shared" ca="1" si="157"/>
        <v>81348647201.727997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81348647201.727997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338952696.67386663</v>
      </c>
      <c r="L2947" s="455">
        <f t="shared" ca="1" si="157"/>
        <v>81687599898.401871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81687599898.401871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340364999.57667446</v>
      </c>
      <c r="L2948" s="455">
        <f t="shared" ca="1" si="157"/>
        <v>82027964897.978546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82027964897.978546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341783187.07491058</v>
      </c>
      <c r="L2949" s="455">
        <f t="shared" ca="1" si="157"/>
        <v>82369748085.053452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82369748085.053452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343207283.68772268</v>
      </c>
      <c r="L2950" s="455">
        <f t="shared" ca="1" si="157"/>
        <v>82712955368.74118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82712955368.74118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344637314.0364216</v>
      </c>
      <c r="L2951" s="455">
        <f t="shared" ca="1" si="157"/>
        <v>83057592682.777603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83057592682.777603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346073302.84490669</v>
      </c>
      <c r="L2952" s="455">
        <f t="shared" ca="1" si="157"/>
        <v>83403665985.622513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83403665985.622513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347515274.94009382</v>
      </c>
      <c r="L2953" s="455">
        <f t="shared" ca="1" si="157"/>
        <v>83751181260.562607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83751181260.562607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348963255.25234419</v>
      </c>
      <c r="L2954" s="455">
        <f t="shared" ca="1" si="157"/>
        <v>84100144515.814957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84100144515.814957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350417268.81589568</v>
      </c>
      <c r="L2955" s="455">
        <f t="shared" ca="1" si="157"/>
        <v>84450561784.630859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84450561784.630859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351877340.76929522</v>
      </c>
      <c r="L2956" s="455">
        <f t="shared" ca="1" si="157"/>
        <v>84802439125.400162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84802439125.400162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353343496.35583401</v>
      </c>
      <c r="L2957" s="455">
        <f t="shared" ca="1" si="157"/>
        <v>85155782621.755997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85155782621.755997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354815760.92398334</v>
      </c>
      <c r="L2958" s="455">
        <f t="shared" ca="1" si="157"/>
        <v>85510598382.679977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85510598382.679977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356294159.92783326</v>
      </c>
      <c r="L2959" s="455">
        <f t="shared" ca="1" si="157"/>
        <v>85866892542.607803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85866892542.607803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357778718.92753249</v>
      </c>
      <c r="L2960" s="455">
        <f t="shared" ca="1" si="157"/>
        <v>86224671261.535339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86224671261.535339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359269463.58973056</v>
      </c>
      <c r="L2961" s="455">
        <f t="shared" ca="1" si="157"/>
        <v>86583940725.125076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86583940725.125076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360766419.68802112</v>
      </c>
      <c r="L2962" s="455">
        <f t="shared" ca="1" si="157"/>
        <v>86944707144.813095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86944707144.813095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362269613.10338789</v>
      </c>
      <c r="L2963" s="455">
        <f t="shared" ca="1" si="157"/>
        <v>87306976757.916489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87306976757.916489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363779069.82465202</v>
      </c>
      <c r="L2964" s="455">
        <f t="shared" ca="1" si="157"/>
        <v>87670755827.741135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87670755827.741135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365294815.94892138</v>
      </c>
      <c r="L2965" s="455">
        <f t="shared" ca="1" si="157"/>
        <v>88036050643.690063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88036050643.690063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366816877.68204194</v>
      </c>
      <c r="L2966" s="455">
        <f t="shared" ca="1" si="157"/>
        <v>88402867521.372101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88402867521.372101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368345281.33905041</v>
      </c>
      <c r="L2967" s="455">
        <f t="shared" ca="1" si="157"/>
        <v>88771212802.711151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88771212802.711151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369880053.34462976</v>
      </c>
      <c r="L2968" s="455">
        <f t="shared" ca="1" si="157"/>
        <v>89141092856.055786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89141092856.055786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371421220.23356575</v>
      </c>
      <c r="L2969" s="455">
        <f t="shared" ca="1" si="157"/>
        <v>89512514076.289352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89512514076.289352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372968808.65120566</v>
      </c>
      <c r="L2970" s="455">
        <f t="shared" ca="1" si="157"/>
        <v>89885482884.940552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89885482884.940552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374522845.35391897</v>
      </c>
      <c r="L2971" s="455">
        <f t="shared" ca="1" si="157"/>
        <v>90260005730.294464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90260005730.294464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376083357.20956028</v>
      </c>
      <c r="L2972" s="455">
        <f t="shared" ca="1" si="157"/>
        <v>90636089087.504028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90636089087.504028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377650371.19793344</v>
      </c>
      <c r="L2973" s="455">
        <f t="shared" ca="1" si="157"/>
        <v>91013739458.701965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91013739458.701965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379223914.41125816</v>
      </c>
      <c r="L2974" s="455">
        <f t="shared" ca="1" si="157"/>
        <v>91392963373.11322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91392963373.11322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380804014.05463839</v>
      </c>
      <c r="L2975" s="455">
        <f t="shared" ca="1" si="157"/>
        <v>91773767387.167862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91773767387.167862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382390697.44653273</v>
      </c>
      <c r="L2976" s="455">
        <f t="shared" ca="1" si="157"/>
        <v>92156158084.614395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92156158084.614395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383983992.01922667</v>
      </c>
      <c r="L2977" s="455">
        <f t="shared" ca="1" si="157"/>
        <v>92540142076.633621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92540142076.633621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385583925.31930673</v>
      </c>
      <c r="L2978" s="455">
        <f t="shared" ca="1" si="157"/>
        <v>92925726001.952927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92925726001.952927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387190525.00813717</v>
      </c>
      <c r="L2979" s="455">
        <f t="shared" ca="1" si="157"/>
        <v>93312916526.96106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93312916526.96106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388803818.86233777</v>
      </c>
      <c r="L2980" s="455">
        <f t="shared" ca="1" si="157"/>
        <v>93701720345.823395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93701720345.823395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390423834.77426416</v>
      </c>
      <c r="L2981" s="455">
        <f t="shared" ca="1" si="157"/>
        <v>94092144180.597656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94092144180.597656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392050600.75249022</v>
      </c>
      <c r="L2982" s="455">
        <f t="shared" ca="1" si="157"/>
        <v>94484194781.350143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94484194781.350143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393684144.92229223</v>
      </c>
      <c r="L2983" s="455">
        <f t="shared" ca="1" si="157"/>
        <v>94877878926.27243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94877878926.27243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395324495.52613515</v>
      </c>
      <c r="L2984" s="455">
        <f t="shared" ca="1" si="157"/>
        <v>95273203421.798569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95273203421.798569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396971680.92416072</v>
      </c>
      <c r="L2985" s="455">
        <f t="shared" ca="1" si="157"/>
        <v>95670175102.722733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95670175102.722733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398625729.59467804</v>
      </c>
      <c r="L2986" s="455">
        <f t="shared" ca="1" si="157"/>
        <v>96068800832.317413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96068800832.317413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400286670.13465589</v>
      </c>
      <c r="L2987" s="455">
        <f t="shared" ca="1" si="157"/>
        <v>96469087502.452072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96469087502.452072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401954531.26021695</v>
      </c>
      <c r="L2988" s="455">
        <f t="shared" ca="1" si="157"/>
        <v>96871042033.712296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96871042033.712296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403629341.80713457</v>
      </c>
      <c r="L2989" s="455">
        <f t="shared" ca="1" si="157"/>
        <v>97274671375.519424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97274671375.519424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405311130.73133093</v>
      </c>
      <c r="L2990" s="455">
        <f t="shared" ca="1" si="157"/>
        <v>97679982506.250763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97679982506.250763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406999927.10937816</v>
      </c>
      <c r="L2991" s="455">
        <f t="shared" ca="1" si="157"/>
        <v>98086982433.360138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98086982433.360138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408695760.13900059</v>
      </c>
      <c r="L2992" s="455">
        <f t="shared" ca="1" si="157"/>
        <v>98495678193.499146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98495678193.499146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410398659.13957977</v>
      </c>
      <c r="L2993" s="455">
        <f t="shared" ca="1" si="157"/>
        <v>98906076852.638733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98906076852.638733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412108653.55266136</v>
      </c>
      <c r="L2994" s="455">
        <f t="shared" ca="1" si="157"/>
        <v>99318185506.191391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99318185506.191391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413825772.94246411</v>
      </c>
      <c r="L2995" s="455">
        <f t="shared" ca="1" si="157"/>
        <v>99732011279.13385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99732011279.13385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415550046.99639106</v>
      </c>
      <c r="L2996" s="455">
        <f t="shared" ca="1" si="157"/>
        <v>100147561326.13023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100147561326.13023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417281505.52554262</v>
      </c>
      <c r="L2997" s="455">
        <f t="shared" ca="1" si="157"/>
        <v>100564842831.65578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100564842831.65578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419020178.46523237</v>
      </c>
      <c r="L2998" s="455">
        <f t="shared" ca="1" si="157"/>
        <v>100983863010.121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100983863010.121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420766095.8755042</v>
      </c>
      <c r="L2999" s="455">
        <f t="shared" ca="1" si="157"/>
        <v>101404629105.99651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101404629105.99651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422519287.94165212</v>
      </c>
      <c r="L3000" s="455">
        <f t="shared" ca="1" si="157"/>
        <v>101827148393.93816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101827148393.93816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424279784.97474229</v>
      </c>
      <c r="L3001" s="455">
        <f t="shared" ca="1" si="157"/>
        <v>102251428178.9129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102251428178.9129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426047617.41213709</v>
      </c>
      <c r="L3002" s="455">
        <f t="shared" ca="1" si="157"/>
        <v>102677475796.32504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102677475796.32504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427822815.818021</v>
      </c>
      <c r="L3003" s="455">
        <f t="shared" ca="1" si="157"/>
        <v>103105298612.14307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103105298612.14307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429605410.88392943</v>
      </c>
      <c r="L3004" s="455">
        <f t="shared" ca="1" si="157"/>
        <v>103534904023.02699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103534904023.02699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431395433.42927915</v>
      </c>
      <c r="L3005" s="455">
        <f t="shared" ca="1" si="157"/>
        <v>103966299456.45627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103966299456.45627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433192914.40190113</v>
      </c>
      <c r="L3006" s="455">
        <f t="shared" ca="1" si="157"/>
        <v>104399492370.85817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104399492370.85817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434997884.87857568</v>
      </c>
      <c r="L3007" s="455">
        <f t="shared" ca="1" si="157"/>
        <v>104834490255.73674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104834490255.73674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436810376.06556976</v>
      </c>
      <c r="L3008" s="455">
        <f t="shared" ca="1" si="157"/>
        <v>105271300631.80231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105271300631.80231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438630419.29917628</v>
      </c>
      <c r="L3009" s="455">
        <f t="shared" ca="1" si="157"/>
        <v>105709931051.10149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105709931051.10149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440458046.04625618</v>
      </c>
      <c r="L3010" s="455">
        <f t="shared" ca="1" si="157"/>
        <v>106150389097.14774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106150389097.14774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442293287.90478224</v>
      </c>
      <c r="L3011" s="455">
        <f t="shared" ca="1" si="157"/>
        <v>106592682385.05252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106592682385.05252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444136176.6043855</v>
      </c>
      <c r="L3012" s="455">
        <f t="shared" ca="1" si="157"/>
        <v>107036818561.65691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107036818561.65691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445986744.00690377</v>
      </c>
      <c r="L3013" s="455">
        <f t="shared" ca="1" si="157"/>
        <v>107482805305.6638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107482805305.6638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447845022.10693252</v>
      </c>
      <c r="L3014" s="455">
        <f t="shared" ca="1" si="157"/>
        <v>107930650327.77074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107930650327.77074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449711043.03237808</v>
      </c>
      <c r="L3015" s="455">
        <f t="shared" ca="1" si="157"/>
        <v>108380361370.80312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108380361370.80312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451584839.04501295</v>
      </c>
      <c r="L3016" s="455">
        <f t="shared" ca="1" si="157"/>
        <v>108831946209.84813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108831946209.84813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453466442.54103392</v>
      </c>
      <c r="L3017" s="455">
        <f t="shared" ca="1" si="157"/>
        <v>109285412652.38916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109285412652.38916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455355886.05162144</v>
      </c>
      <c r="L3018" s="455">
        <f t="shared" ca="1" si="157"/>
        <v>109740768538.44078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109740768538.44078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457253202.24350327</v>
      </c>
      <c r="L3019" s="455">
        <f t="shared" ca="1" si="157"/>
        <v>110198021740.68428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110198021740.68428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459158423.91951782</v>
      </c>
      <c r="L3020" s="455">
        <f t="shared" ca="1" si="157"/>
        <v>110657180164.60381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110657180164.60381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461071584.01918244</v>
      </c>
      <c r="L3021" s="455">
        <f t="shared" ca="1" si="157"/>
        <v>111118251748.62299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111118251748.62299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462992715.61926246</v>
      </c>
      <c r="L3022" s="455">
        <f t="shared" ca="1" si="157"/>
        <v>111581244464.24225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111581244464.24225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464921851.93434268</v>
      </c>
      <c r="L3023" s="455">
        <f t="shared" ca="1" si="157"/>
        <v>112046166316.17659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112046166316.17659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466859026.31740242</v>
      </c>
      <c r="L3024" s="455">
        <f t="shared" ca="1" si="157"/>
        <v>112513025342.49399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112513025342.49399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468804272.26039159</v>
      </c>
      <c r="L3025" s="455">
        <f t="shared" ca="1" si="157"/>
        <v>112981829614.75438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112981829614.75438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470757623.39480996</v>
      </c>
      <c r="L3026" s="455">
        <f t="shared" ca="1" si="157"/>
        <v>113452587238.14919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113452587238.14919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472719113.49228817</v>
      </c>
      <c r="L3027" s="455">
        <f t="shared" ca="1" si="157"/>
        <v>113925306351.64148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113925306351.64148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474688776.46517283</v>
      </c>
      <c r="L3028" s="455">
        <f t="shared" ca="1" si="157"/>
        <v>114399995128.10666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114399995128.10666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476666646.36711109</v>
      </c>
      <c r="L3029" s="455">
        <f t="shared" ca="1" si="157"/>
        <v>114876661774.47377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114876661774.47377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478652757.3936407</v>
      </c>
      <c r="L3030" s="455">
        <f t="shared" ca="1" si="157"/>
        <v>115355314531.86742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115355314531.86742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480647143.88278091</v>
      </c>
      <c r="L3031" s="455">
        <f t="shared" ca="1" si="157"/>
        <v>115835961675.7502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115835961675.7502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482649840.31562585</v>
      </c>
      <c r="L3032" s="455">
        <f t="shared" ca="1" si="157"/>
        <v>116318611516.06583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116318611516.06583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484660881.31694096</v>
      </c>
      <c r="L3033" s="455">
        <f t="shared" ca="1" si="157"/>
        <v>116803272397.38277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116803272397.38277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486680301.65576148</v>
      </c>
      <c r="L3034" s="455">
        <f t="shared" ca="1" si="157"/>
        <v>117289952699.03853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117289952699.03853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488708136.24599391</v>
      </c>
      <c r="L3035" s="455">
        <f t="shared" ca="1" si="157"/>
        <v>117778660835.28452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117778660835.28452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490744420.14701879</v>
      </c>
      <c r="L3036" s="455">
        <f t="shared" ca="1" si="157"/>
        <v>118269405255.43153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118269405255.43153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492789188.56429797</v>
      </c>
      <c r="L3037" s="455">
        <f t="shared" ca="1" si="157"/>
        <v>118762194443.99583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118762194443.99583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494842476.84998262</v>
      </c>
      <c r="L3038" s="455">
        <f t="shared" ca="1" si="157"/>
        <v>119257036920.84581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119257036920.84581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496904320.50352418</v>
      </c>
      <c r="L3039" s="455">
        <f t="shared" ca="1" si="157"/>
        <v>119753941241.34933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119753941241.34933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498974755.17228884</v>
      </c>
      <c r="L3040" s="455">
        <f t="shared" ca="1" si="157"/>
        <v>120252915996.52162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120252915996.52162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501053816.6521734</v>
      </c>
      <c r="L3041" s="455">
        <f t="shared" ca="1" si="157"/>
        <v>120753969813.1738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120753969813.1738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503141540.88822412</v>
      </c>
      <c r="L3042" s="455">
        <f t="shared" ca="1" si="157"/>
        <v>121257111354.06203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121257111354.06203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505237963.97525841</v>
      </c>
      <c r="L3043" s="455">
        <f t="shared" ca="1" si="157"/>
        <v>121762349318.03729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121762349318.03729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507343122.15848863</v>
      </c>
      <c r="L3044" s="455">
        <f t="shared" ca="1" si="157"/>
        <v>122269692440.19579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122269692440.19579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509457051.83414912</v>
      </c>
      <c r="L3045" s="455">
        <f t="shared" ca="1" si="157"/>
        <v>122779149492.02994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122779149492.02994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511579789.5501247</v>
      </c>
      <c r="L3046" s="455">
        <f t="shared" ca="1" si="157"/>
        <v>123290729281.58006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123290729281.58006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513711372.00658357</v>
      </c>
      <c r="L3047" s="455">
        <f t="shared" ca="1" si="157"/>
        <v>123804440653.58664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123804440653.58664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515851836.05661106</v>
      </c>
      <c r="L3048" s="455">
        <f t="shared" ca="1" si="157"/>
        <v>124320292489.64325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124320292489.64325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518001218.70684689</v>
      </c>
      <c r="L3049" s="455">
        <f t="shared" ca="1" si="157"/>
        <v>124838293708.3501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124838293708.3501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520159557.11812538</v>
      </c>
      <c r="L3050" s="455">
        <f t="shared" ca="1" si="157"/>
        <v>125358453265.46822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125358453265.46822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522326888.60611755</v>
      </c>
      <c r="L3051" s="455">
        <f t="shared" ca="1" si="157"/>
        <v>125880780154.07434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125880780154.07434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524503250.64197636</v>
      </c>
      <c r="L3052" s="455">
        <f t="shared" ca="1" si="157"/>
        <v>126405283404.71632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126405283404.71632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526688680.85298467</v>
      </c>
      <c r="L3053" s="455">
        <f t="shared" ca="1" si="157"/>
        <v>126931972085.56931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126931972085.56931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528883217.02320534</v>
      </c>
      <c r="L3054" s="455">
        <f t="shared" ca="1" si="157"/>
        <v>127460855302.59251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127460855302.59251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531086897.09413546</v>
      </c>
      <c r="L3055" s="455">
        <f t="shared" ca="1" si="157"/>
        <v>127991942199.68665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127991942199.68665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533299759.16536099</v>
      </c>
      <c r="L3056" s="455">
        <f t="shared" ca="1" si="157"/>
        <v>128525241958.85201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128525241958.85201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535521841.49521667</v>
      </c>
      <c r="L3057" s="455">
        <f t="shared" ca="1" si="157"/>
        <v>129060763800.34723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129060763800.34723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537753182.50144672</v>
      </c>
      <c r="L3058" s="455">
        <f t="shared" ca="1" si="157"/>
        <v>129598516982.84868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129598516982.84868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539993820.76186943</v>
      </c>
      <c r="L3059" s="455">
        <f t="shared" ca="1" si="157"/>
        <v>130138510803.61055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130138510803.61055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542243795.01504397</v>
      </c>
      <c r="L3060" s="455">
        <f t="shared" ca="1" si="157"/>
        <v>130680754598.6256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130680754598.6256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544503144.16093993</v>
      </c>
      <c r="L3061" s="455">
        <f t="shared" ca="1" si="157"/>
        <v>131225257742.78653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131225257742.78653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546771907.26161051</v>
      </c>
      <c r="L3062" s="455">
        <f t="shared" ca="1" si="157"/>
        <v>131772029650.04814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131772029650.04814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549050123.54186726</v>
      </c>
      <c r="L3063" s="455">
        <f t="shared" ca="1" si="157"/>
        <v>132321079773.59001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132321079773.59001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551337832.38995838</v>
      </c>
      <c r="L3064" s="455">
        <f t="shared" ca="1" si="157"/>
        <v>132872417605.97997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132872417605.97997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553635073.35824978</v>
      </c>
      <c r="L3065" s="455">
        <f t="shared" ca="1" si="157"/>
        <v>133426052679.33821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133426052679.33821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555941886.1639092</v>
      </c>
      <c r="L3066" s="455">
        <f t="shared" ca="1" si="157"/>
        <v>133981994565.50212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133981994565.50212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558258310.68959212</v>
      </c>
      <c r="L3067" s="455">
        <f t="shared" ca="1" si="157"/>
        <v>134540252876.19171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134540252876.19171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560584386.98413205</v>
      </c>
      <c r="L3068" s="455">
        <f t="shared" ref="L3068:L3322" ca="1" si="162">I3068-J3068+K3068</f>
        <v>135100837263.17584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135100837263.17584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562920155.26323271</v>
      </c>
      <c r="L3069" s="455">
        <f t="shared" ca="1" si="162"/>
        <v>135663757418.43907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135663757418.43907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565265655.91016269</v>
      </c>
      <c r="L3070" s="455">
        <f t="shared" ca="1" si="162"/>
        <v>136229023074.34923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136229023074.34923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567620929.47645509</v>
      </c>
      <c r="L3071" s="455">
        <f t="shared" ca="1" si="162"/>
        <v>136796644003.82568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136796644003.82568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569986016.68260705</v>
      </c>
      <c r="L3072" s="455">
        <f t="shared" ca="1" si="162"/>
        <v>137366630020.50829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137366630020.50829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572360958.4187845</v>
      </c>
      <c r="L3073" s="455">
        <f t="shared" ca="1" si="162"/>
        <v>137938990978.92706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137938990978.92706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574745795.74552941</v>
      </c>
      <c r="L3074" s="455">
        <f t="shared" ca="1" si="162"/>
        <v>138513736774.67261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138513736774.67261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577140569.89446914</v>
      </c>
      <c r="L3075" s="455">
        <f t="shared" ca="1" si="162"/>
        <v>139090877344.56708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139090877344.56708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579545322.2690295</v>
      </c>
      <c r="L3076" s="455">
        <f t="shared" ca="1" si="162"/>
        <v>139670422666.83612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139670422666.83612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581960094.44515049</v>
      </c>
      <c r="L3077" s="455">
        <f t="shared" ca="1" si="162"/>
        <v>140252382761.28128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140252382761.28128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584384928.1720053</v>
      </c>
      <c r="L3078" s="455">
        <f t="shared" ca="1" si="162"/>
        <v>140836767689.45328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140836767689.45328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586819865.37272203</v>
      </c>
      <c r="L3079" s="455">
        <f t="shared" ca="1" si="162"/>
        <v>141423587554.82599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141423587554.82599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589264948.14510822</v>
      </c>
      <c r="L3080" s="455">
        <f t="shared" ca="1" si="162"/>
        <v>142012852502.9711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142012852502.9711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591720218.76237953</v>
      </c>
      <c r="L3081" s="455">
        <f t="shared" ca="1" si="162"/>
        <v>142604572721.73349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142604572721.73349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594185719.67388952</v>
      </c>
      <c r="L3082" s="455">
        <f t="shared" ca="1" si="162"/>
        <v>143198758441.40738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143198758441.40738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596661493.50586402</v>
      </c>
      <c r="L3083" s="455">
        <f t="shared" ca="1" si="162"/>
        <v>143795419934.91324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143795419934.91324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599147583.06213844</v>
      </c>
      <c r="L3084" s="455">
        <f t="shared" ca="1" si="162"/>
        <v>144394567517.97537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144394567517.97537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601644031.32489741</v>
      </c>
      <c r="L3085" s="455">
        <f t="shared" ca="1" si="162"/>
        <v>144996211549.30026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144996211549.30026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604150881.45541775</v>
      </c>
      <c r="L3086" s="455">
        <f t="shared" ca="1" si="162"/>
        <v>145600362430.75568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145600362430.75568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606668176.7948153</v>
      </c>
      <c r="L3087" s="455">
        <f t="shared" ca="1" si="162"/>
        <v>146207030607.55051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146207030607.55051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609195960.86479378</v>
      </c>
      <c r="L3088" s="455">
        <f t="shared" ca="1" si="162"/>
        <v>146816226568.41531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146816226568.41531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611734277.36839712</v>
      </c>
      <c r="L3089" s="455">
        <f t="shared" ca="1" si="162"/>
        <v>147427960845.78372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147427960845.78372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614283170.1907655</v>
      </c>
      <c r="L3090" s="455">
        <f t="shared" ca="1" si="162"/>
        <v>148042244015.97449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148042244015.97449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616842683.39989364</v>
      </c>
      <c r="L3091" s="455">
        <f t="shared" ca="1" si="162"/>
        <v>148659086699.37439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148659086699.37439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619412861.24739325</v>
      </c>
      <c r="L3092" s="455">
        <f t="shared" ca="1" si="162"/>
        <v>149278499560.6218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149278499560.6218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621993748.16925752</v>
      </c>
      <c r="L3093" s="455">
        <f t="shared" ca="1" si="162"/>
        <v>149900493308.79105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149900493308.79105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624585388.78662932</v>
      </c>
      <c r="L3094" s="455">
        <f t="shared" ca="1" si="162"/>
        <v>150525078697.57767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150525078697.57767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627187827.90657365</v>
      </c>
      <c r="L3095" s="455">
        <f t="shared" ca="1" si="162"/>
        <v>151152266525.48425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151152266525.48425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629801110.52285099</v>
      </c>
      <c r="L3096" s="455">
        <f t="shared" ca="1" si="162"/>
        <v>151782067636.00711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151782067636.00711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632425281.81669629</v>
      </c>
      <c r="L3097" s="455">
        <f t="shared" ca="1" si="162"/>
        <v>152414492917.82382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152414492917.82382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635060387.15759921</v>
      </c>
      <c r="L3098" s="455">
        <f t="shared" ca="1" si="162"/>
        <v>153049553304.98141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153049553304.98141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637706472.10408926</v>
      </c>
      <c r="L3099" s="455">
        <f t="shared" ca="1" si="162"/>
        <v>153687259777.08551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153687259777.08551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640363582.4045229</v>
      </c>
      <c r="L3100" s="455">
        <f t="shared" ca="1" si="162"/>
        <v>154327623359.49002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154327623359.49002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643031763.99787509</v>
      </c>
      <c r="L3101" s="455">
        <f t="shared" ca="1" si="162"/>
        <v>154970655123.48788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154970655123.48788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645711063.0145328</v>
      </c>
      <c r="L3102" s="455">
        <f t="shared" ca="1" si="162"/>
        <v>155616366186.50241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155616366186.50241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648401525.77709341</v>
      </c>
      <c r="L3103" s="455">
        <f t="shared" ca="1" si="162"/>
        <v>156264767712.27951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156264767712.27951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651103198.80116463</v>
      </c>
      <c r="L3104" s="455">
        <f t="shared" ca="1" si="162"/>
        <v>156915870911.08069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156915870911.08069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653816128.79616952</v>
      </c>
      <c r="L3105" s="455">
        <f t="shared" ca="1" si="162"/>
        <v>157569687039.87686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157569687039.87686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656540362.66615355</v>
      </c>
      <c r="L3106" s="455">
        <f t="shared" ca="1" si="162"/>
        <v>158226227402.54303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158226227402.54303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659275947.51059592</v>
      </c>
      <c r="L3107" s="455">
        <f t="shared" ca="1" si="162"/>
        <v>158885503350.05362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158885503350.05362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662022930.6252234</v>
      </c>
      <c r="L3108" s="455">
        <f t="shared" ca="1" si="162"/>
        <v>159547526280.67883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159547526280.67883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664781359.50282848</v>
      </c>
      <c r="L3109" s="455">
        <f t="shared" ca="1" si="162"/>
        <v>160212307640.18167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160212307640.18167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667551281.83409023</v>
      </c>
      <c r="L3110" s="455">
        <f t="shared" ca="1" si="162"/>
        <v>160879858922.01575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160879858922.01575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670332745.50839889</v>
      </c>
      <c r="L3111" s="455">
        <f t="shared" ca="1" si="162"/>
        <v>161550191667.52414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161550191667.52414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673125798.61468387</v>
      </c>
      <c r="L3112" s="455">
        <f t="shared" ca="1" si="162"/>
        <v>162223317466.13882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162223317466.13882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675930489.44224513</v>
      </c>
      <c r="L3113" s="455">
        <f t="shared" ca="1" si="162"/>
        <v>162899247955.58105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162899247955.58105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678746866.48158777</v>
      </c>
      <c r="L3114" s="455">
        <f t="shared" ca="1" si="162"/>
        <v>163577994822.06265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163577994822.06265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681574978.42526102</v>
      </c>
      <c r="L3115" s="455">
        <f t="shared" ca="1" si="162"/>
        <v>164259569800.48792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164259569800.48792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684414874.16869962</v>
      </c>
      <c r="L3116" s="455">
        <f t="shared" ca="1" si="162"/>
        <v>164943984674.65662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164943984674.65662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687266602.81106925</v>
      </c>
      <c r="L3117" s="455">
        <f t="shared" ca="1" si="162"/>
        <v>165631251277.46768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165631251277.46768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690130213.65611529</v>
      </c>
      <c r="L3118" s="455">
        <f t="shared" ca="1" si="162"/>
        <v>166321381491.12381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166321381491.12381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693005756.21301591</v>
      </c>
      <c r="L3119" s="455">
        <f t="shared" ca="1" si="162"/>
        <v>167014387247.33682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167014387247.33682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695893280.19723678</v>
      </c>
      <c r="L3120" s="455">
        <f t="shared" ca="1" si="162"/>
        <v>167710280527.53406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167710280527.53406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698792835.53139186</v>
      </c>
      <c r="L3121" s="455">
        <f t="shared" ca="1" si="162"/>
        <v>168409073363.06546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168409073363.06546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701704472.34610605</v>
      </c>
      <c r="L3122" s="455">
        <f t="shared" ca="1" si="162"/>
        <v>169110777835.41156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169110777835.41156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704628240.98088145</v>
      </c>
      <c r="L3123" s="455">
        <f t="shared" ca="1" si="162"/>
        <v>169815406076.39246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169815406076.39246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707564191.98496854</v>
      </c>
      <c r="L3124" s="455">
        <f t="shared" ca="1" si="162"/>
        <v>170522970268.37741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170522970268.37741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710512376.11823916</v>
      </c>
      <c r="L3125" s="455">
        <f t="shared" ca="1" si="162"/>
        <v>171233482644.49564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171233482644.49564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713472844.35206509</v>
      </c>
      <c r="L3126" s="455">
        <f t="shared" ca="1" si="162"/>
        <v>171946955488.84769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171946955488.84769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716445647.87019873</v>
      </c>
      <c r="L3127" s="455">
        <f t="shared" ca="1" si="162"/>
        <v>172663401136.7179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172663401136.7179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719430838.06965792</v>
      </c>
      <c r="L3128" s="455">
        <f t="shared" ca="1" si="162"/>
        <v>173382831974.78757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173382831974.78757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722428466.56161487</v>
      </c>
      <c r="L3129" s="455">
        <f t="shared" ca="1" si="162"/>
        <v>174105260441.34918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174105260441.34918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725438585.1722883</v>
      </c>
      <c r="L3130" s="455">
        <f t="shared" ca="1" si="162"/>
        <v>174830699026.52148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174830699026.52148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728461245.94383955</v>
      </c>
      <c r="L3131" s="455">
        <f t="shared" ca="1" si="162"/>
        <v>175559160272.46533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175559160272.46533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731496501.13527226</v>
      </c>
      <c r="L3132" s="455">
        <f t="shared" ca="1" si="162"/>
        <v>176290656773.60062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176290656773.60062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734544403.22333586</v>
      </c>
      <c r="L3133" s="455">
        <f t="shared" ca="1" si="162"/>
        <v>177025201176.82394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177025201176.82394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737605004.90343308</v>
      </c>
      <c r="L3134" s="455">
        <f t="shared" ca="1" si="162"/>
        <v>177762806181.72739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177762806181.72739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740678359.09053075</v>
      </c>
      <c r="L3135" s="455">
        <f t="shared" ca="1" si="162"/>
        <v>178503484540.81793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178503484540.81793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743764518.9200747</v>
      </c>
      <c r="L3136" s="455">
        <f t="shared" ca="1" si="162"/>
        <v>179247249059.73801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179247249059.73801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746863537.7489084</v>
      </c>
      <c r="L3137" s="455">
        <f t="shared" ca="1" si="162"/>
        <v>179994112597.48691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179994112597.48691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749975469.1561954</v>
      </c>
      <c r="L3138" s="455">
        <f t="shared" ca="1" si="162"/>
        <v>180744088066.6431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180744088066.6431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753100366.94434619</v>
      </c>
      <c r="L3139" s="455">
        <f t="shared" ca="1" si="162"/>
        <v>181497188433.58743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181497188433.58743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756238285.13994765</v>
      </c>
      <c r="L3140" s="455">
        <f t="shared" ca="1" si="162"/>
        <v>182253426718.72739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182253426718.72739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759389277.99469745</v>
      </c>
      <c r="L3141" s="455">
        <f t="shared" ca="1" si="162"/>
        <v>183012815996.72208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183012815996.72208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762553399.98634195</v>
      </c>
      <c r="L3142" s="455">
        <f t="shared" ca="1" si="162"/>
        <v>183775369396.7084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183775369396.7084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765730705.81961834</v>
      </c>
      <c r="L3143" s="455">
        <f t="shared" ca="1" si="162"/>
        <v>184541100102.52802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184541100102.52802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768921250.42720008</v>
      </c>
      <c r="L3144" s="455">
        <f t="shared" ca="1" si="162"/>
        <v>185310021352.9552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185310021352.9552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772125088.97064662</v>
      </c>
      <c r="L3145" s="455">
        <f t="shared" ca="1" si="162"/>
        <v>186082146441.92584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186082146441.92584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775342276.84135771</v>
      </c>
      <c r="L3146" s="455">
        <f t="shared" ca="1" si="162"/>
        <v>186857488718.76721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186857488718.76721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778572869.66153002</v>
      </c>
      <c r="L3147" s="455">
        <f t="shared" ca="1" si="162"/>
        <v>187636061588.42874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187636061588.42874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781816923.28511977</v>
      </c>
      <c r="L3148" s="455">
        <f t="shared" ca="1" si="162"/>
        <v>188417878511.71387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188417878511.71387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785074493.79880774</v>
      </c>
      <c r="L3149" s="455">
        <f t="shared" ca="1" si="162"/>
        <v>189202953005.51266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189202953005.51266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788345637.52296948</v>
      </c>
      <c r="L3150" s="455">
        <f t="shared" ca="1" si="162"/>
        <v>189991298643.03564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189991298643.03564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791630411.01264846</v>
      </c>
      <c r="L3151" s="455">
        <f t="shared" ca="1" si="162"/>
        <v>190782929054.04828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190782929054.04828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794928871.0585345</v>
      </c>
      <c r="L3152" s="455">
        <f t="shared" ca="1" si="162"/>
        <v>191577857925.10681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191577857925.10681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798241074.68794501</v>
      </c>
      <c r="L3153" s="455">
        <f t="shared" ca="1" si="162"/>
        <v>192376098999.79477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192376098999.79477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801567079.16581154</v>
      </c>
      <c r="L3154" s="455">
        <f t="shared" ca="1" si="162"/>
        <v>193177666078.96057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193177666078.96057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804906941.99566901</v>
      </c>
      <c r="L3155" s="455">
        <f t="shared" ca="1" si="162"/>
        <v>193982573020.95624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193982573020.95624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808260720.92065096</v>
      </c>
      <c r="L3156" s="455">
        <f t="shared" ca="1" si="162"/>
        <v>194790833741.87689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194790833741.87689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811628473.92448699</v>
      </c>
      <c r="L3157" s="455">
        <f t="shared" ca="1" si="162"/>
        <v>195602462215.80139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195602462215.80139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815010259.2325058</v>
      </c>
      <c r="L3158" s="455">
        <f t="shared" ca="1" si="162"/>
        <v>196417472475.03391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196417472475.03391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818406135.31264126</v>
      </c>
      <c r="L3159" s="455">
        <f t="shared" ca="1" si="162"/>
        <v>197235878610.34656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197235878610.34656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821816160.87644398</v>
      </c>
      <c r="L3160" s="455">
        <f t="shared" ca="1" si="162"/>
        <v>198057694771.22299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198057694771.22299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825240394.88009584</v>
      </c>
      <c r="L3161" s="455">
        <f t="shared" ca="1" si="162"/>
        <v>198882935166.10309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198882935166.10309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828678896.52542949</v>
      </c>
      <c r="L3162" s="455">
        <f t="shared" ca="1" si="162"/>
        <v>199711614062.62851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199711614062.62851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832131725.26095212</v>
      </c>
      <c r="L3163" s="455">
        <f t="shared" ca="1" si="162"/>
        <v>200543745787.88947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200543745787.88947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835598940.7828728</v>
      </c>
      <c r="L3164" s="455">
        <f t="shared" ca="1" si="162"/>
        <v>201379344728.67233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201379344728.67233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839080603.03613472</v>
      </c>
      <c r="L3165" s="455">
        <f t="shared" ca="1" si="162"/>
        <v>202218425331.70847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202218425331.70847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842576772.21545196</v>
      </c>
      <c r="L3166" s="455">
        <f t="shared" ca="1" si="162"/>
        <v>203061002103.92392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203061002103.92392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846087508.76634967</v>
      </c>
      <c r="L3167" s="455">
        <f t="shared" ca="1" si="162"/>
        <v>203907089612.69028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203907089612.69028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849612873.38620949</v>
      </c>
      <c r="L3168" s="455">
        <f t="shared" ca="1" si="162"/>
        <v>204756702486.07648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204756702486.07648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853152927.02531862</v>
      </c>
      <c r="L3169" s="455">
        <f t="shared" ca="1" si="162"/>
        <v>205609855413.10181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205609855413.10181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856707730.88792419</v>
      </c>
      <c r="L3170" s="455">
        <f t="shared" ca="1" si="162"/>
        <v>206466563143.98975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206466563143.98975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860277346.4332906</v>
      </c>
      <c r="L3171" s="455">
        <f t="shared" ca="1" si="162"/>
        <v>207326840490.42303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207326840490.42303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863861835.37676263</v>
      </c>
      <c r="L3172" s="455">
        <f t="shared" ca="1" si="162"/>
        <v>208190702325.7998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208190702325.7998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867461259.6908325</v>
      </c>
      <c r="L3173" s="455">
        <f t="shared" ca="1" si="162"/>
        <v>209058163585.49063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209058163585.49063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871075681.60621095</v>
      </c>
      <c r="L3174" s="455">
        <f t="shared" ca="1" si="162"/>
        <v>209929239267.09683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209929239267.09683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874705163.61290348</v>
      </c>
      <c r="L3175" s="455">
        <f t="shared" ca="1" si="162"/>
        <v>210803944430.70975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210803944430.70975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878349768.4612906</v>
      </c>
      <c r="L3176" s="455">
        <f t="shared" ca="1" si="162"/>
        <v>211682294199.17105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211682294199.17105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882009559.16321266</v>
      </c>
      <c r="L3177" s="455">
        <f t="shared" ca="1" si="162"/>
        <v>212564303758.33426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212564303758.33426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885684598.9930594</v>
      </c>
      <c r="L3178" s="455">
        <f t="shared" ca="1" si="162"/>
        <v>213449988357.32733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213449988357.32733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889374951.48886383</v>
      </c>
      <c r="L3179" s="455">
        <f t="shared" ca="1" si="162"/>
        <v>214339363308.81619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214339363308.81619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893080680.45340073</v>
      </c>
      <c r="L3180" s="455">
        <f t="shared" ca="1" si="162"/>
        <v>215232443989.26959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215232443989.26959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896801849.95529008</v>
      </c>
      <c r="L3181" s="455">
        <f t="shared" ca="1" si="162"/>
        <v>216129245839.22488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216129245839.22488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900538524.33010364</v>
      </c>
      <c r="L3182" s="455">
        <f t="shared" ca="1" si="162"/>
        <v>217029784363.55499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217029784363.55499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904290768.1814791</v>
      </c>
      <c r="L3183" s="455">
        <f t="shared" ca="1" si="162"/>
        <v>217934075131.73648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217934075131.73648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908058646.38223529</v>
      </c>
      <c r="L3184" s="455">
        <f t="shared" ca="1" si="162"/>
        <v>218842133778.11871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218842133778.11871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911842224.07549477</v>
      </c>
      <c r="L3185" s="455">
        <f t="shared" ca="1" si="162"/>
        <v>219753976002.19421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219753976002.19421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915641566.67580903</v>
      </c>
      <c r="L3186" s="455">
        <f t="shared" ca="1" si="162"/>
        <v>220669617568.87003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220669617568.87003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919456739.87029171</v>
      </c>
      <c r="L3187" s="455">
        <f t="shared" ca="1" si="162"/>
        <v>221589074308.74033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221589074308.74033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923287809.61975133</v>
      </c>
      <c r="L3188" s="455">
        <f t="shared" ca="1" si="162"/>
        <v>222512362118.36008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222512362118.36008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927134842.15983379</v>
      </c>
      <c r="L3189" s="455">
        <f t="shared" ca="1" si="162"/>
        <v>223439496960.5199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223439496960.5199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930997904.00216627</v>
      </c>
      <c r="L3190" s="455">
        <f t="shared" ca="1" si="162"/>
        <v>224370494864.52206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224370494864.52206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934877061.93550861</v>
      </c>
      <c r="L3191" s="455">
        <f t="shared" ca="1" si="162"/>
        <v>225305371926.45758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225305371926.45758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938772383.02690649</v>
      </c>
      <c r="L3192" s="455">
        <f t="shared" ca="1" si="162"/>
        <v>226244144309.4845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226244144309.4845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942683934.62285221</v>
      </c>
      <c r="L3193" s="455">
        <f t="shared" ca="1" si="162"/>
        <v>227186828244.10736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227186828244.10736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946611784.35044742</v>
      </c>
      <c r="L3194" s="455">
        <f t="shared" ca="1" si="162"/>
        <v>228133440028.45779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228133440028.45779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950556000.11857414</v>
      </c>
      <c r="L3195" s="455">
        <f t="shared" ca="1" si="162"/>
        <v>229083996028.57635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229083996028.57635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954516650.11906815</v>
      </c>
      <c r="L3196" s="455">
        <f t="shared" ca="1" si="162"/>
        <v>230038512678.69543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230038512678.69543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958493802.82789767</v>
      </c>
      <c r="L3197" s="455">
        <f t="shared" ca="1" si="162"/>
        <v>230997006481.52335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230997006481.52335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962487527.0063473</v>
      </c>
      <c r="L3198" s="455">
        <f t="shared" ca="1" si="162"/>
        <v>231959494008.52969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231959494008.52969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966497891.70220721</v>
      </c>
      <c r="L3199" s="455">
        <f t="shared" ca="1" si="162"/>
        <v>232925991900.2319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232925991900.2319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970524966.25096619</v>
      </c>
      <c r="L3200" s="455">
        <f t="shared" ca="1" si="162"/>
        <v>233896516866.48288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233896516866.48288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974568820.27701211</v>
      </c>
      <c r="L3201" s="455">
        <f t="shared" ca="1" si="162"/>
        <v>234871085686.75989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234871085686.75989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978629523.6948328</v>
      </c>
      <c r="L3202" s="455">
        <f t="shared" ca="1" si="162"/>
        <v>235849715210.45471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235849715210.45471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982707146.71022797</v>
      </c>
      <c r="L3203" s="455">
        <f t="shared" ca="1" si="162"/>
        <v>236832422357.16495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236832422357.16495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986801759.82152057</v>
      </c>
      <c r="L3204" s="455">
        <f t="shared" ca="1" si="162"/>
        <v>237819224116.98648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237819224116.98648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990913433.82077682</v>
      </c>
      <c r="L3205" s="455">
        <f t="shared" ca="1" si="162"/>
        <v>238810137550.80725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238810137550.80725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995042239.79503036</v>
      </c>
      <c r="L3206" s="455">
        <f t="shared" ca="1" si="162"/>
        <v>239805179790.60229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239805179790.60229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999188249.12750971</v>
      </c>
      <c r="L3207" s="455">
        <f t="shared" ca="1" si="162"/>
        <v>240804368039.7298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240804368039.7298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1003351533.4988741</v>
      </c>
      <c r="L3208" s="455">
        <f t="shared" ca="1" si="162"/>
        <v>241807719573.22867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241807719573.22867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1007532164.8884528</v>
      </c>
      <c r="L3209" s="455">
        <f t="shared" ca="1" si="162"/>
        <v>242815251738.11713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242815251738.11713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1011730215.575488</v>
      </c>
      <c r="L3210" s="455">
        <f t="shared" ca="1" si="162"/>
        <v>243826981953.69263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243826981953.69263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1015945758.1403861</v>
      </c>
      <c r="L3211" s="455">
        <f t="shared" ca="1" si="162"/>
        <v>244842927711.83301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244842927711.83301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1020178865.4659708</v>
      </c>
      <c r="L3212" s="455">
        <f t="shared" ca="1" si="162"/>
        <v>245863106577.29898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245863106577.29898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1024429610.7387457</v>
      </c>
      <c r="L3213" s="455">
        <f t="shared" ca="1" si="162"/>
        <v>246887536188.03772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246887536188.03772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1028698067.4501572</v>
      </c>
      <c r="L3214" s="455">
        <f t="shared" ca="1" si="162"/>
        <v>247916234255.48788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247916234255.48788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1032984309.3978661</v>
      </c>
      <c r="L3215" s="455">
        <f t="shared" ca="1" si="162"/>
        <v>248949218564.88574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248949218564.88574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1037288410.6870239</v>
      </c>
      <c r="L3216" s="455">
        <f t="shared" ca="1" si="162"/>
        <v>249986506975.57275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249986506975.57275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1041610445.7315531</v>
      </c>
      <c r="L3217" s="455">
        <f t="shared" ca="1" si="162"/>
        <v>251028117421.30432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251028117421.30432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1045950489.2554345</v>
      </c>
      <c r="L3218" s="455">
        <f t="shared" ca="1" si="162"/>
        <v>252074067910.55975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252074067910.55975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1050308616.293999</v>
      </c>
      <c r="L3219" s="455">
        <f t="shared" ca="1" si="162"/>
        <v>253124376526.85376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253124376526.85376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1054684902.1952239</v>
      </c>
      <c r="L3220" s="455">
        <f t="shared" ca="1" si="162"/>
        <v>254179061429.04898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254179061429.04898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1059079422.6210372</v>
      </c>
      <c r="L3221" s="455">
        <f t="shared" ca="1" si="162"/>
        <v>255238140851.67001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255238140851.67001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1063492253.5486249</v>
      </c>
      <c r="L3222" s="455">
        <f t="shared" ca="1" si="162"/>
        <v>256301633105.21863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256301633105.21863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1067923471.2717443</v>
      </c>
      <c r="L3223" s="455">
        <f t="shared" ca="1" si="162"/>
        <v>257369556576.49039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257369556576.49039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1072373152.4020433</v>
      </c>
      <c r="L3224" s="455">
        <f t="shared" ca="1" si="162"/>
        <v>258441929728.89243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258441929728.89243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1076841373.8703852</v>
      </c>
      <c r="L3225" s="455">
        <f t="shared" ca="1" si="162"/>
        <v>259518771102.76282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259518771102.76282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1081328212.9281783</v>
      </c>
      <c r="L3226" s="455">
        <f t="shared" ca="1" si="162"/>
        <v>260600099315.69101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260600099315.69101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1085833747.1487126</v>
      </c>
      <c r="L3227" s="455">
        <f t="shared" ca="1" si="162"/>
        <v>261685933062.83972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261685933062.83972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1090358054.428499</v>
      </c>
      <c r="L3228" s="455">
        <f t="shared" ca="1" si="162"/>
        <v>262776291117.26822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262776291117.26822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1094901212.9886177</v>
      </c>
      <c r="L3229" s="455">
        <f t="shared" ca="1" si="162"/>
        <v>263871192330.25684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263871192330.25684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1099463301.37607</v>
      </c>
      <c r="L3230" s="455">
        <f t="shared" ca="1" si="162"/>
        <v>264970655631.6329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264970655631.6329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1104044398.465137</v>
      </c>
      <c r="L3231" s="455">
        <f t="shared" ca="1" si="162"/>
        <v>266074700030.09805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266074700030.09805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1108644583.4587419</v>
      </c>
      <c r="L3232" s="455">
        <f t="shared" ca="1" si="162"/>
        <v>267183344613.55679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267183344613.55679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1113263935.8898199</v>
      </c>
      <c r="L3233" s="455">
        <f t="shared" ca="1" si="162"/>
        <v>268296608549.44662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268296608549.44662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1117902535.6226945</v>
      </c>
      <c r="L3234" s="455">
        <f t="shared" ca="1" si="162"/>
        <v>269414511085.06931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269414511085.06931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1122560462.8544555</v>
      </c>
      <c r="L3235" s="455">
        <f t="shared" ca="1" si="162"/>
        <v>270537071547.92377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270537071547.92377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1127237798.116349</v>
      </c>
      <c r="L3236" s="455">
        <f t="shared" ca="1" si="162"/>
        <v>271664309346.04013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271664309346.04013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1131934622.2751672</v>
      </c>
      <c r="L3237" s="455">
        <f t="shared" ca="1" si="162"/>
        <v>272796243968.31531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272796243968.31531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1136651016.534647</v>
      </c>
      <c r="L3238" s="455">
        <f t="shared" ca="1" si="162"/>
        <v>273932894984.84995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273932894984.84995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1141387062.4368749</v>
      </c>
      <c r="L3239" s="455">
        <f t="shared" ca="1" si="162"/>
        <v>275074282047.2868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275074282047.2868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1146142841.8636949</v>
      </c>
      <c r="L3240" s="455">
        <f t="shared" ca="1" si="162"/>
        <v>276220424889.15051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276220424889.15051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1150918437.0381272</v>
      </c>
      <c r="L3241" s="455">
        <f t="shared" ca="1" si="162"/>
        <v>277371343326.18866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277371343326.18866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1155713930.5257862</v>
      </c>
      <c r="L3242" s="455">
        <f t="shared" ca="1" si="162"/>
        <v>278527057256.71442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278527057256.71442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1160529405.23631</v>
      </c>
      <c r="L3243" s="455">
        <f t="shared" ca="1" si="162"/>
        <v>279687586661.95074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279687586661.95074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1165364944.4247947</v>
      </c>
      <c r="L3244" s="455">
        <f t="shared" ca="1" si="162"/>
        <v>280852951606.37555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280852951606.37555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1170220631.6932313</v>
      </c>
      <c r="L3245" s="455">
        <f t="shared" ca="1" si="162"/>
        <v>282023172238.06879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282023172238.06879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1175096550.9919534</v>
      </c>
      <c r="L3246" s="455">
        <f t="shared" ca="1" si="162"/>
        <v>283198268789.06073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283198268789.06073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1179992786.6210864</v>
      </c>
      <c r="L3247" s="455">
        <f t="shared" ca="1" si="162"/>
        <v>284378261575.68182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284378261575.68182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1184909423.2320075</v>
      </c>
      <c r="L3248" s="455">
        <f t="shared" ca="1" si="162"/>
        <v>285563170998.91382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285563170998.91382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1189846545.8288076</v>
      </c>
      <c r="L3249" s="455">
        <f t="shared" ca="1" si="162"/>
        <v>286753017544.74261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286753017544.74261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1194804239.7697608</v>
      </c>
      <c r="L3250" s="455">
        <f t="shared" ca="1" si="162"/>
        <v>287947821784.51239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287947821784.51239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1199782590.7688017</v>
      </c>
      <c r="L3251" s="455">
        <f t="shared" ca="1" si="162"/>
        <v>289147604375.28119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289147604375.28119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1204781684.8970048</v>
      </c>
      <c r="L3252" s="455">
        <f t="shared" ca="1" si="162"/>
        <v>290352386060.17822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290352386060.17822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1209801608.5840759</v>
      </c>
      <c r="L3253" s="455">
        <f t="shared" ca="1" si="162"/>
        <v>291562187668.76233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291562187668.76233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1214842448.619843</v>
      </c>
      <c r="L3254" s="455">
        <f t="shared" ca="1" si="162"/>
        <v>292777030117.3822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292777030117.3822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1219904292.1557591</v>
      </c>
      <c r="L3255" s="455">
        <f t="shared" ca="1" si="162"/>
        <v>293996934409.53796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293996934409.53796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1224987226.7064083</v>
      </c>
      <c r="L3256" s="455">
        <f t="shared" ca="1" si="162"/>
        <v>295221921636.24438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295221921636.24438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1230091340.1510181</v>
      </c>
      <c r="L3257" s="455">
        <f t="shared" ca="1" si="162"/>
        <v>296452012976.39539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296452012976.39539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1235216720.7349808</v>
      </c>
      <c r="L3258" s="455">
        <f t="shared" ca="1" si="162"/>
        <v>297687229697.13037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297687229697.13037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1240363457.0713766</v>
      </c>
      <c r="L3259" s="455">
        <f t="shared" ca="1" si="162"/>
        <v>298927593154.20172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298927593154.20172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1245531638.1425071</v>
      </c>
      <c r="L3260" s="455">
        <f t="shared" ca="1" si="162"/>
        <v>300173124792.34424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300173124792.34424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1250721353.3014343</v>
      </c>
      <c r="L3261" s="455">
        <f t="shared" ca="1" si="162"/>
        <v>301423846145.64569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301423846145.64569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1255932692.2735238</v>
      </c>
      <c r="L3262" s="455">
        <f t="shared" ca="1" si="162"/>
        <v>302679778837.91919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302679778837.91919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1261165745.1579967</v>
      </c>
      <c r="L3263" s="455">
        <f t="shared" ca="1" si="162"/>
        <v>303940944583.07721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303940944583.07721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1266420602.4294884</v>
      </c>
      <c r="L3264" s="455">
        <f t="shared" ca="1" si="162"/>
        <v>305207365185.50671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305207365185.50671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1271697354.9396112</v>
      </c>
      <c r="L3265" s="455">
        <f t="shared" ca="1" si="162"/>
        <v>306479062540.44635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306479062540.44635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1276996093.9185264</v>
      </c>
      <c r="L3266" s="455">
        <f t="shared" ca="1" si="162"/>
        <v>307756058634.36487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307756058634.36487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1282316910.9765203</v>
      </c>
      <c r="L3267" s="455">
        <f t="shared" ca="1" si="162"/>
        <v>309038375545.34137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309038375545.34137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1287659898.1055889</v>
      </c>
      <c r="L3268" s="455">
        <f t="shared" ca="1" si="162"/>
        <v>310326035443.44696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310326035443.44696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1293025147.6810291</v>
      </c>
      <c r="L3269" s="455">
        <f t="shared" ca="1" si="162"/>
        <v>311619060591.12799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311619060591.12799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1298412752.4630332</v>
      </c>
      <c r="L3270" s="455">
        <f t="shared" ca="1" si="162"/>
        <v>312917473343.591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312917473343.591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1303822805.5982959</v>
      </c>
      <c r="L3271" s="455">
        <f t="shared" ca="1" si="162"/>
        <v>314221296149.18927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314221296149.18927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1309255400.6216218</v>
      </c>
      <c r="L3272" s="455">
        <f t="shared" ca="1" si="162"/>
        <v>315530551549.81091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315530551549.81091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1314710631.4575455</v>
      </c>
      <c r="L3273" s="455">
        <f t="shared" ca="1" si="162"/>
        <v>316845262181.26843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316845262181.26843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1320188592.4219518</v>
      </c>
      <c r="L3274" s="455">
        <f t="shared" ca="1" si="162"/>
        <v>318165450773.69037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318165450773.69037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1325689378.2237098</v>
      </c>
      <c r="L3275" s="455">
        <f t="shared" ca="1" si="162"/>
        <v>319491140151.91406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319491140151.91406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1331213083.9663086</v>
      </c>
      <c r="L3276" s="455">
        <f t="shared" ca="1" si="162"/>
        <v>320822353235.88037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320822353235.88037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1336759805.1495016</v>
      </c>
      <c r="L3277" s="455">
        <f t="shared" ca="1" si="162"/>
        <v>322159113041.02985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322159113041.02985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1342329637.6709576</v>
      </c>
      <c r="L3278" s="455">
        <f t="shared" ca="1" si="162"/>
        <v>323501442678.70081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323501442678.70081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1347922677.82792</v>
      </c>
      <c r="L3279" s="455">
        <f t="shared" ca="1" si="162"/>
        <v>324849365356.52875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324849365356.52875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1353539022.3188698</v>
      </c>
      <c r="L3280" s="455">
        <f t="shared" ca="1" si="162"/>
        <v>326202904378.8476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326202904378.8476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1359178768.2451982</v>
      </c>
      <c r="L3281" s="455">
        <f t="shared" ca="1" si="162"/>
        <v>327562083147.09277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327562083147.09277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1364842013.1128864</v>
      </c>
      <c r="L3282" s="455">
        <f t="shared" ca="1" si="162"/>
        <v>328926925160.20569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328926925160.20569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1370528854.8341904</v>
      </c>
      <c r="L3283" s="455">
        <f t="shared" ca="1" si="162"/>
        <v>330297454015.03986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330297454015.03986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1376239391.7293327</v>
      </c>
      <c r="L3284" s="455">
        <f t="shared" ca="1" si="162"/>
        <v>331673693406.76917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331673693406.76917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1381973722.5282049</v>
      </c>
      <c r="L3285" s="455">
        <f t="shared" ca="1" si="162"/>
        <v>333055667129.29736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333055667129.29736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1387731946.3720722</v>
      </c>
      <c r="L3286" s="455">
        <f t="shared" ca="1" si="162"/>
        <v>334443399075.66943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334443399075.66943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1393514162.8152893</v>
      </c>
      <c r="L3287" s="455">
        <f t="shared" ca="1" si="162"/>
        <v>335836913238.48474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335836913238.48474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1399320471.8270197</v>
      </c>
      <c r="L3288" s="455">
        <f t="shared" ca="1" si="162"/>
        <v>337236233710.31177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337236233710.31177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1405150973.7929657</v>
      </c>
      <c r="L3289" s="455">
        <f t="shared" ca="1" si="162"/>
        <v>338641384684.10474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338641384684.10474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1411005769.517103</v>
      </c>
      <c r="L3290" s="455">
        <f t="shared" ca="1" si="162"/>
        <v>340052390453.62183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340052390453.62183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1416884960.2234242</v>
      </c>
      <c r="L3291" s="455">
        <f t="shared" ca="1" si="162"/>
        <v>341469275413.84528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341469275413.84528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1422788647.5576887</v>
      </c>
      <c r="L3292" s="455">
        <f t="shared" ca="1" si="162"/>
        <v>342892064061.40295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342892064061.40295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1428716933.589179</v>
      </c>
      <c r="L3293" s="455">
        <f t="shared" ca="1" si="162"/>
        <v>344320780994.99213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344320780994.99213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1434669920.8124671</v>
      </c>
      <c r="L3294" s="455">
        <f t="shared" ca="1" si="162"/>
        <v>345755450915.80457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345755450915.80457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1440647712.1491857</v>
      </c>
      <c r="L3295" s="455">
        <f t="shared" ca="1" si="162"/>
        <v>347196098627.95374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347196098627.95374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1446650410.9498072</v>
      </c>
      <c r="L3296" s="455">
        <f t="shared" ca="1" si="162"/>
        <v>348642749038.90356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348642749038.90356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1452678120.9954314</v>
      </c>
      <c r="L3297" s="455">
        <f t="shared" ca="1" si="162"/>
        <v>350095427159.89899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350095427159.89899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1458730946.4995792</v>
      </c>
      <c r="L3298" s="455">
        <f t="shared" ca="1" si="162"/>
        <v>351554158106.39856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351554158106.39856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1464808992.1099939</v>
      </c>
      <c r="L3299" s="455">
        <f t="shared" ca="1" si="162"/>
        <v>353018967098.50854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353018967098.50854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1470912362.9104524</v>
      </c>
      <c r="L3300" s="455">
        <f t="shared" ca="1" si="162"/>
        <v>354489879461.41901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354489879461.41901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1477041164.4225793</v>
      </c>
      <c r="L3301" s="455">
        <f t="shared" ca="1" si="162"/>
        <v>355966920625.84161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355966920625.84161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1483195502.6076734</v>
      </c>
      <c r="L3302" s="455">
        <f t="shared" ca="1" si="162"/>
        <v>357450116128.44928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357450116128.44928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1489375483.8685386</v>
      </c>
      <c r="L3303" s="455">
        <f t="shared" ca="1" si="162"/>
        <v>358939491612.31781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358939491612.31781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1495581215.0513241</v>
      </c>
      <c r="L3304" s="455">
        <f t="shared" ca="1" si="162"/>
        <v>360435072827.36914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360435072827.36914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1501812803.4473715</v>
      </c>
      <c r="L3305" s="455">
        <f t="shared" ca="1" si="162"/>
        <v>361936885630.81653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361936885630.81653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1508070356.7950687</v>
      </c>
      <c r="L3306" s="455">
        <f t="shared" ca="1" si="162"/>
        <v>363444955987.61157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363444955987.61157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1514353983.2817149</v>
      </c>
      <c r="L3307" s="455">
        <f t="shared" ca="1" si="162"/>
        <v>364959309970.89331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364959309970.89331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1520663791.5453887</v>
      </c>
      <c r="L3308" s="455">
        <f t="shared" ca="1" si="162"/>
        <v>366479973762.43872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366479973762.43872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1526999890.6768279</v>
      </c>
      <c r="L3309" s="455">
        <f t="shared" ca="1" si="162"/>
        <v>368006973653.11554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368006973653.11554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1533362390.2213147</v>
      </c>
      <c r="L3310" s="455">
        <f t="shared" ca="1" si="162"/>
        <v>369540336043.33685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369540336043.33685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1539751400.1805701</v>
      </c>
      <c r="L3311" s="455">
        <f t="shared" ca="1" si="162"/>
        <v>371080087443.5174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371080087443.5174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1546167031.0146558</v>
      </c>
      <c r="L3312" s="455">
        <f t="shared" ca="1" si="162"/>
        <v>372626254474.53204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372626254474.53204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1552609393.6438835</v>
      </c>
      <c r="L3313" s="455">
        <f t="shared" ca="1" si="162"/>
        <v>374178863868.1759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374178863868.1759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1559078599.4507329</v>
      </c>
      <c r="L3314" s="455">
        <f t="shared" ca="1" si="162"/>
        <v>375737942467.62665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375737942467.62665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1565574760.2817776</v>
      </c>
      <c r="L3315" s="455">
        <f t="shared" ca="1" si="162"/>
        <v>377303517227.90845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377303517227.90845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1572097988.4496186</v>
      </c>
      <c r="L3316" s="455">
        <f t="shared" ca="1" si="162"/>
        <v>378875615216.35809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378875615216.35809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1578648396.7348254</v>
      </c>
      <c r="L3317" s="455">
        <f t="shared" ca="1" si="162"/>
        <v>380454263613.0929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380454263613.0929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1585226098.387887</v>
      </c>
      <c r="L3318" s="455">
        <f t="shared" ca="1" si="162"/>
        <v>382039489711.48077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382039489711.48077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1591831207.1311698</v>
      </c>
      <c r="L3319" s="455">
        <f t="shared" ca="1" si="162"/>
        <v>383631320918.61194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383631320918.61194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1598463837.1608829</v>
      </c>
      <c r="L3320" s="455">
        <f t="shared" ca="1" si="162"/>
        <v>385229784755.77283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385229784755.77283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1605124103.1490533</v>
      </c>
      <c r="L3321" s="455">
        <f t="shared" ca="1" si="162"/>
        <v>386834908858.92188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386834908858.92188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1611812120.2455077</v>
      </c>
      <c r="L3322" s="455">
        <f t="shared" ca="1" si="162"/>
        <v>388446720979.16736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388446720979.16736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1618528004.079864</v>
      </c>
      <c r="L3323" s="455">
        <f t="shared" ref="L3323:L3577" ca="1" si="167">I3323-J3323+K3323</f>
        <v>390065248983.24719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390065248983.24719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1625271870.76353</v>
      </c>
      <c r="L3324" s="455">
        <f t="shared" ca="1" si="167"/>
        <v>391690520854.01074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391690520854.01074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1632043836.8917115</v>
      </c>
      <c r="L3325" s="455">
        <f t="shared" ca="1" si="167"/>
        <v>393322564690.90247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393322564690.90247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1638844019.5454268</v>
      </c>
      <c r="L3326" s="455">
        <f t="shared" ca="1" si="167"/>
        <v>394961408710.44788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394961408710.44788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1645672536.2935328</v>
      </c>
      <c r="L3327" s="455">
        <f t="shared" ca="1" si="167"/>
        <v>396607081246.74139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396607081246.74139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1652529505.1947558</v>
      </c>
      <c r="L3328" s="455">
        <f t="shared" ca="1" si="167"/>
        <v>398259610751.93616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398259610751.93616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1659415044.7997339</v>
      </c>
      <c r="L3329" s="455">
        <f t="shared" ca="1" si="167"/>
        <v>399919025796.7359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399919025796.7359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1666329274.1530662</v>
      </c>
      <c r="L3330" s="455">
        <f t="shared" ca="1" si="167"/>
        <v>401585355070.88898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401585355070.88898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1673272312.7953708</v>
      </c>
      <c r="L3331" s="455">
        <f t="shared" ca="1" si="167"/>
        <v>403258627383.68433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403258627383.68433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1680244280.7653513</v>
      </c>
      <c r="L3332" s="455">
        <f t="shared" ca="1" si="167"/>
        <v>404938871664.44971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404938871664.44971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1687245298.6018739</v>
      </c>
      <c r="L3333" s="455">
        <f t="shared" ca="1" si="167"/>
        <v>406626116963.05157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406626116963.05157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1694275487.3460481</v>
      </c>
      <c r="L3334" s="455">
        <f t="shared" ca="1" si="167"/>
        <v>408320392450.39764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408320392450.39764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1701334968.5433235</v>
      </c>
      <c r="L3335" s="455">
        <f t="shared" ca="1" si="167"/>
        <v>410021727418.94098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410021727418.94098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1708423864.2455873</v>
      </c>
      <c r="L3336" s="455">
        <f t="shared" ca="1" si="167"/>
        <v>411730151283.18658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411730151283.18658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1715542297.0132775</v>
      </c>
      <c r="L3337" s="455">
        <f t="shared" ca="1" si="167"/>
        <v>413445693580.19989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413445693580.19989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1722690389.9174995</v>
      </c>
      <c r="L3338" s="455">
        <f t="shared" ca="1" si="167"/>
        <v>415168383970.11737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415168383970.11737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1729868266.5421557</v>
      </c>
      <c r="L3339" s="455">
        <f t="shared" ca="1" si="167"/>
        <v>416898252236.65955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416898252236.65955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1737076050.9860814</v>
      </c>
      <c r="L3340" s="455">
        <f t="shared" ca="1" si="167"/>
        <v>418635328287.64563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418635328287.64563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1744313867.86519</v>
      </c>
      <c r="L3341" s="455">
        <f t="shared" ca="1" si="167"/>
        <v>420379642155.5108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420379642155.5108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1751581842.3146284</v>
      </c>
      <c r="L3342" s="455">
        <f t="shared" ca="1" si="167"/>
        <v>422131223997.82544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422131223997.82544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1758880099.9909394</v>
      </c>
      <c r="L3343" s="455">
        <f t="shared" ca="1" si="167"/>
        <v>423890104097.81641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423890104097.81641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1766208767.074235</v>
      </c>
      <c r="L3344" s="455">
        <f t="shared" ca="1" si="167"/>
        <v>425656312864.89063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425656312864.89063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1773567970.2703776</v>
      </c>
      <c r="L3345" s="455">
        <f t="shared" ca="1" si="167"/>
        <v>427429880835.16101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427429880835.16101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1780957836.8131709</v>
      </c>
      <c r="L3346" s="455">
        <f t="shared" ca="1" si="167"/>
        <v>429210838671.97418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429210838671.97418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1788378494.4665592</v>
      </c>
      <c r="L3347" s="455">
        <f t="shared" ca="1" si="167"/>
        <v>430999217166.44073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430999217166.44073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1795830071.5268362</v>
      </c>
      <c r="L3348" s="455">
        <f t="shared" ca="1" si="167"/>
        <v>432795047237.96759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432795047237.96759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1803312696.8248646</v>
      </c>
      <c r="L3349" s="455">
        <f t="shared" ca="1" si="167"/>
        <v>434598359934.79248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434598359934.79248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1810826499.728302</v>
      </c>
      <c r="L3350" s="455">
        <f t="shared" ca="1" si="167"/>
        <v>436409186434.52075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436409186434.52075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1818371610.1438363</v>
      </c>
      <c r="L3351" s="455">
        <f t="shared" ca="1" si="167"/>
        <v>438227558044.66461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438227558044.66461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1825948158.5194359</v>
      </c>
      <c r="L3352" s="455">
        <f t="shared" ca="1" si="167"/>
        <v>440053506203.18402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440053506203.18402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1833556275.8466001</v>
      </c>
      <c r="L3353" s="455">
        <f t="shared" ca="1" si="167"/>
        <v>441887062479.03064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441887062479.03064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1841196093.6626277</v>
      </c>
      <c r="L3354" s="455">
        <f t="shared" ca="1" si="167"/>
        <v>443728258572.69324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443728258572.69324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1848867744.0528884</v>
      </c>
      <c r="L3355" s="455">
        <f t="shared" ca="1" si="167"/>
        <v>445577126316.74615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445577126316.74615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1856571359.6531093</v>
      </c>
      <c r="L3356" s="455">
        <f t="shared" ca="1" si="167"/>
        <v>447433697676.39929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447433697676.39929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1864307073.6516638</v>
      </c>
      <c r="L3357" s="455">
        <f t="shared" ca="1" si="167"/>
        <v>449298004750.05096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449298004750.05096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1872075019.7918787</v>
      </c>
      <c r="L3358" s="455">
        <f t="shared" ca="1" si="167"/>
        <v>451170079769.84283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451170079769.84283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1879875332.3743448</v>
      </c>
      <c r="L3359" s="455">
        <f t="shared" ca="1" si="167"/>
        <v>453049955102.21716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453049955102.21716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1887708146.2592382</v>
      </c>
      <c r="L3360" s="455">
        <f t="shared" ca="1" si="167"/>
        <v>454937663248.47638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454937663248.47638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1895573596.8686514</v>
      </c>
      <c r="L3361" s="455">
        <f t="shared" ca="1" si="167"/>
        <v>456833236845.34503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456833236845.34503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1903471820.1889374</v>
      </c>
      <c r="L3362" s="455">
        <f t="shared" ca="1" si="167"/>
        <v>458736708665.534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458736708665.534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1911402952.7730582</v>
      </c>
      <c r="L3363" s="455">
        <f t="shared" ca="1" si="167"/>
        <v>460648111618.30707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460648111618.30707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1919367131.7429461</v>
      </c>
      <c r="L3364" s="455">
        <f t="shared" ca="1" si="167"/>
        <v>462567478750.04999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462567478750.04999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1927364494.7918751</v>
      </c>
      <c r="L3365" s="455">
        <f t="shared" ca="1" si="167"/>
        <v>464494843244.84186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464494843244.84186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1935395180.186841</v>
      </c>
      <c r="L3366" s="455">
        <f t="shared" ca="1" si="167"/>
        <v>466430238425.02869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466430238425.02869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1943459326.7709532</v>
      </c>
      <c r="L3367" s="455">
        <f t="shared" ca="1" si="167"/>
        <v>468373697751.79962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468373697751.79962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1951557073.9658318</v>
      </c>
      <c r="L3368" s="455">
        <f t="shared" ca="1" si="167"/>
        <v>470325254825.76544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470325254825.76544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1959688561.7740228</v>
      </c>
      <c r="L3369" s="455">
        <f t="shared" ca="1" si="167"/>
        <v>472284943387.53949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472284943387.53949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1967853930.7814145</v>
      </c>
      <c r="L3370" s="455">
        <f t="shared" ca="1" si="167"/>
        <v>474252797318.32092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474252797318.32092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1976053322.1596701</v>
      </c>
      <c r="L3371" s="455">
        <f t="shared" ca="1" si="167"/>
        <v>476228850640.48059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476228850640.48059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1984286877.668669</v>
      </c>
      <c r="L3372" s="455">
        <f t="shared" ca="1" si="167"/>
        <v>478213137518.14923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478213137518.14923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1992554739.6589553</v>
      </c>
      <c r="L3373" s="455">
        <f t="shared" ca="1" si="167"/>
        <v>480205692257.80817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480205692257.80817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2000857051.0742006</v>
      </c>
      <c r="L3374" s="455">
        <f t="shared" ca="1" si="167"/>
        <v>482206549308.88239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482206549308.88239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2009193955.4536762</v>
      </c>
      <c r="L3375" s="455">
        <f t="shared" ca="1" si="167"/>
        <v>484215743264.33606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484215743264.33606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2017565596.9347336</v>
      </c>
      <c r="L3376" s="455">
        <f t="shared" ca="1" si="167"/>
        <v>486233308861.27081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486233308861.27081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2025972120.255295</v>
      </c>
      <c r="L3377" s="455">
        <f t="shared" ca="1" si="167"/>
        <v>488259280981.52612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488259280981.52612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2034413670.7563586</v>
      </c>
      <c r="L3378" s="455">
        <f t="shared" ca="1" si="167"/>
        <v>490293694652.28247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490293694652.28247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2042890394.38451</v>
      </c>
      <c r="L3379" s="455">
        <f t="shared" ca="1" si="167"/>
        <v>492336585046.66699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492336585046.66699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2051402437.6944461</v>
      </c>
      <c r="L3380" s="455">
        <f t="shared" ca="1" si="167"/>
        <v>494387987484.36145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494387987484.36145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2059949947.851506</v>
      </c>
      <c r="L3381" s="455">
        <f t="shared" ca="1" si="167"/>
        <v>496447937432.21295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496447937432.21295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2068533072.6342204</v>
      </c>
      <c r="L3382" s="455">
        <f t="shared" ca="1" si="167"/>
        <v>498516470504.84717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498516470504.84717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2077151960.4368632</v>
      </c>
      <c r="L3383" s="455">
        <f t="shared" ca="1" si="167"/>
        <v>500593622465.28406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500593622465.28406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2085806760.2720168</v>
      </c>
      <c r="L3384" s="455">
        <f t="shared" ca="1" si="167"/>
        <v>502679429225.55609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502679429225.55609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2094497621.7731504</v>
      </c>
      <c r="L3385" s="455">
        <f t="shared" ca="1" si="167"/>
        <v>504773926847.32922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504773926847.32922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2103224695.1972051</v>
      </c>
      <c r="L3386" s="455">
        <f t="shared" ca="1" si="167"/>
        <v>506877151542.52643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506877151542.52643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2111988131.4271934</v>
      </c>
      <c r="L3387" s="455">
        <f t="shared" ca="1" si="167"/>
        <v>508989139673.95361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508989139673.95361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2120788081.9748068</v>
      </c>
      <c r="L3388" s="455">
        <f t="shared" ca="1" si="167"/>
        <v>511109927755.92841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511109927755.92841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2129624698.9830353</v>
      </c>
      <c r="L3389" s="455">
        <f t="shared" ca="1" si="167"/>
        <v>513239552454.91144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513239552454.91144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2138498135.2287977</v>
      </c>
      <c r="L3390" s="455">
        <f t="shared" ca="1" si="167"/>
        <v>515378050590.14026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515378050590.14026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2147408544.1255846</v>
      </c>
      <c r="L3391" s="455">
        <f t="shared" ca="1" si="167"/>
        <v>517525459134.26587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517525459134.26587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2156356079.7261076</v>
      </c>
      <c r="L3392" s="455">
        <f t="shared" ca="1" si="167"/>
        <v>519681815213.992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519681815213.992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2165340896.7249665</v>
      </c>
      <c r="L3393" s="455">
        <f t="shared" ca="1" si="167"/>
        <v>521847156110.71698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521847156110.71698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2174363150.4613204</v>
      </c>
      <c r="L3394" s="455">
        <f t="shared" ca="1" si="167"/>
        <v>524021519261.17828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524021519261.17828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2183422996.921576</v>
      </c>
      <c r="L3395" s="455">
        <f t="shared" ca="1" si="167"/>
        <v>526204942258.09985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526204942258.09985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2192520592.7420826</v>
      </c>
      <c r="L3396" s="455">
        <f t="shared" ca="1" si="167"/>
        <v>528397462850.84192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528397462850.84192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2201656095.2118411</v>
      </c>
      <c r="L3397" s="455">
        <f t="shared" ca="1" si="167"/>
        <v>530599118946.05377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530599118946.05377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2210829662.2752242</v>
      </c>
      <c r="L3398" s="455">
        <f t="shared" ca="1" si="167"/>
        <v>532809948608.32898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532809948608.32898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2220041452.5347037</v>
      </c>
      <c r="L3399" s="455">
        <f t="shared" ca="1" si="167"/>
        <v>535029990060.86371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535029990060.86371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2229291625.2535987</v>
      </c>
      <c r="L3400" s="455">
        <f t="shared" ca="1" si="167"/>
        <v>537259281686.11731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537259281686.11731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2238580340.3588219</v>
      </c>
      <c r="L3401" s="455">
        <f t="shared" ca="1" si="167"/>
        <v>539497862026.47614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539497862026.47614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2247907758.4436507</v>
      </c>
      <c r="L3402" s="455">
        <f t="shared" ca="1" si="167"/>
        <v>541745769784.9198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541745769784.9198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2257274040.7704992</v>
      </c>
      <c r="L3403" s="455">
        <f t="shared" ca="1" si="167"/>
        <v>544003043825.69031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544003043825.69031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2266679349.2737098</v>
      </c>
      <c r="L3404" s="455">
        <f t="shared" ca="1" si="167"/>
        <v>546269723174.96399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546269723174.96399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2276123846.5623498</v>
      </c>
      <c r="L3405" s="455">
        <f t="shared" ca="1" si="167"/>
        <v>548545847021.52637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548545847021.52637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2285607695.9230266</v>
      </c>
      <c r="L3406" s="455">
        <f t="shared" ca="1" si="167"/>
        <v>550831454717.44934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550831454717.44934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2295131061.3227057</v>
      </c>
      <c r="L3407" s="455">
        <f t="shared" ca="1" si="167"/>
        <v>553126585778.77209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553126585778.77209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2304694107.4115505</v>
      </c>
      <c r="L3408" s="455">
        <f t="shared" ca="1" si="167"/>
        <v>555431279886.18359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555431279886.18359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2314296999.5257649</v>
      </c>
      <c r="L3409" s="455">
        <f t="shared" ca="1" si="167"/>
        <v>557745576885.70935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557745576885.70935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2323939903.6904554</v>
      </c>
      <c r="L3410" s="455">
        <f t="shared" ca="1" si="167"/>
        <v>560069516789.39978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560069516789.39978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2333622986.622499</v>
      </c>
      <c r="L3411" s="455">
        <f t="shared" ca="1" si="167"/>
        <v>562403139776.02234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562403139776.02234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2343346415.7334266</v>
      </c>
      <c r="L3412" s="455">
        <f t="shared" ca="1" si="167"/>
        <v>564746486191.75574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564746486191.75574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2353110359.1323156</v>
      </c>
      <c r="L3413" s="455">
        <f t="shared" ca="1" si="167"/>
        <v>567099596550.88806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567099596550.88806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2362914985.6287003</v>
      </c>
      <c r="L3414" s="455">
        <f t="shared" ca="1" si="167"/>
        <v>569462511536.51672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569462511536.51672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2372760464.7354865</v>
      </c>
      <c r="L3415" s="455">
        <f t="shared" ca="1" si="167"/>
        <v>571835272001.2522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571835272001.2522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2382646966.6718841</v>
      </c>
      <c r="L3416" s="455">
        <f t="shared" ca="1" si="167"/>
        <v>574217918967.92407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574217918967.92407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2392574662.3663502</v>
      </c>
      <c r="L3417" s="455">
        <f t="shared" ca="1" si="167"/>
        <v>576610493630.29041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576610493630.29041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2402543723.4595432</v>
      </c>
      <c r="L3418" s="455">
        <f t="shared" ca="1" si="167"/>
        <v>579013037353.75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579013037353.75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2412554322.3072915</v>
      </c>
      <c r="L3419" s="455">
        <f t="shared" ca="1" si="167"/>
        <v>581425591676.05725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581425591676.05725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2422606631.983572</v>
      </c>
      <c r="L3420" s="455">
        <f t="shared" ca="1" si="167"/>
        <v>583848198308.04077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583848198308.04077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2432700826.2835031</v>
      </c>
      <c r="L3421" s="455">
        <f t="shared" ca="1" si="167"/>
        <v>586280899134.32422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586280899134.32422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2442837079.7263508</v>
      </c>
      <c r="L3422" s="455">
        <f t="shared" ca="1" si="167"/>
        <v>588723736214.05054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588723736214.05054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2453015567.5585437</v>
      </c>
      <c r="L3423" s="455">
        <f t="shared" ca="1" si="167"/>
        <v>591176751781.60913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591176751781.60913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2463236465.7567048</v>
      </c>
      <c r="L3424" s="455">
        <f t="shared" ca="1" si="167"/>
        <v>593639988247.36584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593639988247.36584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2473499951.0306911</v>
      </c>
      <c r="L3425" s="455">
        <f t="shared" ca="1" si="167"/>
        <v>596113488198.39648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596113488198.39648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2483806200.8266521</v>
      </c>
      <c r="L3426" s="455">
        <f t="shared" ca="1" si="167"/>
        <v>598597294399.22314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598597294399.22314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2494155393.3300962</v>
      </c>
      <c r="L3427" s="455">
        <f t="shared" ca="1" si="167"/>
        <v>601091449792.55322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601091449792.55322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2504547707.4689717</v>
      </c>
      <c r="L3428" s="455">
        <f t="shared" ca="1" si="167"/>
        <v>603595997500.02222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603595997500.02222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2514983322.916759</v>
      </c>
      <c r="L3429" s="455">
        <f t="shared" ca="1" si="167"/>
        <v>606110980822.93896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606110980822.93896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2525462420.0955791</v>
      </c>
      <c r="L3430" s="455">
        <f t="shared" ca="1" si="167"/>
        <v>608636443243.03455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608636443243.03455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2535985180.1793108</v>
      </c>
      <c r="L3431" s="455">
        <f t="shared" ca="1" si="167"/>
        <v>611172428423.21387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611172428423.21387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2546551785.0967245</v>
      </c>
      <c r="L3432" s="455">
        <f t="shared" ca="1" si="167"/>
        <v>613718980208.31055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613718980208.31055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2557162417.5346274</v>
      </c>
      <c r="L3433" s="455">
        <f t="shared" ca="1" si="167"/>
        <v>616276142625.84521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616276142625.84521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2567817260.9410219</v>
      </c>
      <c r="L3434" s="455">
        <f t="shared" ca="1" si="167"/>
        <v>618843959886.78625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618843959886.78625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2578516499.528276</v>
      </c>
      <c r="L3435" s="455">
        <f t="shared" ca="1" si="167"/>
        <v>621422476386.31458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621422476386.31458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2589260318.2763109</v>
      </c>
      <c r="L3436" s="455">
        <f t="shared" ca="1" si="167"/>
        <v>624011736704.59094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624011736704.59094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2600048902.9357958</v>
      </c>
      <c r="L3437" s="455">
        <f t="shared" ca="1" si="167"/>
        <v>626611785607.52673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626611785607.52673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2610882440.0313616</v>
      </c>
      <c r="L3438" s="455">
        <f t="shared" ca="1" si="167"/>
        <v>629222668047.55811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629222668047.55811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2621761116.8648252</v>
      </c>
      <c r="L3439" s="455">
        <f t="shared" ca="1" si="167"/>
        <v>631844429164.42297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631844429164.42297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2632685121.5184288</v>
      </c>
      <c r="L3440" s="455">
        <f t="shared" ca="1" si="167"/>
        <v>634477114285.94141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634477114285.94141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2643654642.858089</v>
      </c>
      <c r="L3441" s="455">
        <f t="shared" ca="1" si="167"/>
        <v>637120768928.79944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637120768928.79944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2654669870.5366645</v>
      </c>
      <c r="L3442" s="455">
        <f t="shared" ca="1" si="167"/>
        <v>639775438799.33606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639775438799.33606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2665730994.9972334</v>
      </c>
      <c r="L3443" s="455">
        <f t="shared" ca="1" si="167"/>
        <v>642441169794.33325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642441169794.33325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2676838207.4763885</v>
      </c>
      <c r="L3444" s="455">
        <f t="shared" ca="1" si="167"/>
        <v>645118008001.80969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645118008001.80969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2687991700.0075402</v>
      </c>
      <c r="L3445" s="455">
        <f t="shared" ca="1" si="167"/>
        <v>647805999701.81726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647805999701.81726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2699191665.4242387</v>
      </c>
      <c r="L3446" s="455">
        <f t="shared" ca="1" si="167"/>
        <v>650505191367.24146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650505191367.24146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2710438297.3635058</v>
      </c>
      <c r="L3447" s="455">
        <f t="shared" ca="1" si="167"/>
        <v>653215629664.60498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653215629664.60498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2721731790.2691875</v>
      </c>
      <c r="L3448" s="455">
        <f t="shared" ca="1" si="167"/>
        <v>655937361454.87415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655937361454.87415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2733072339.395309</v>
      </c>
      <c r="L3449" s="455">
        <f t="shared" ca="1" si="167"/>
        <v>658670433794.26941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658670433794.26941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2744460140.8094559</v>
      </c>
      <c r="L3450" s="455">
        <f t="shared" ca="1" si="167"/>
        <v>661414893935.07886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661414893935.07886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2755895391.396162</v>
      </c>
      <c r="L3451" s="455">
        <f t="shared" ca="1" si="167"/>
        <v>664170789326.47498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664170789326.47498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2767378288.8603125</v>
      </c>
      <c r="L3452" s="455">
        <f t="shared" ca="1" si="167"/>
        <v>666938167615.33533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666938167615.33533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2778909031.7305636</v>
      </c>
      <c r="L3453" s="455">
        <f t="shared" ca="1" si="167"/>
        <v>669717076647.06592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669717076647.06592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2790487819.3627748</v>
      </c>
      <c r="L3454" s="455">
        <f t="shared" ca="1" si="167"/>
        <v>672507564466.42871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672507564466.42871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2802114851.9434528</v>
      </c>
      <c r="L3455" s="455">
        <f t="shared" ca="1" si="167"/>
        <v>675309679318.37219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675309679318.37219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2813790330.4932175</v>
      </c>
      <c r="L3456" s="455">
        <f t="shared" ca="1" si="167"/>
        <v>678123469648.86536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678123469648.86536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2825514456.8702722</v>
      </c>
      <c r="L3457" s="455">
        <f t="shared" ca="1" si="167"/>
        <v>680948984105.7356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680948984105.7356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2837287433.7738981</v>
      </c>
      <c r="L3458" s="455">
        <f t="shared" ca="1" si="167"/>
        <v>683786271539.50952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683786271539.50952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2849109464.7479563</v>
      </c>
      <c r="L3459" s="455">
        <f t="shared" ca="1" si="167"/>
        <v>686635381004.25745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686635381004.25745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2860980754.1844058</v>
      </c>
      <c r="L3460" s="455">
        <f t="shared" ca="1" si="167"/>
        <v>689496361758.44189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689496361758.44189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2872901507.3268414</v>
      </c>
      <c r="L3461" s="455">
        <f t="shared" ca="1" si="167"/>
        <v>692369263265.76868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692369263265.76868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2884871930.2740359</v>
      </c>
      <c r="L3462" s="455">
        <f t="shared" ca="1" si="167"/>
        <v>695254135196.04272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695254135196.04272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2896892229.9835114</v>
      </c>
      <c r="L3463" s="455">
        <f t="shared" ca="1" si="167"/>
        <v>698151027426.02625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698151027426.02625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2908962614.2751093</v>
      </c>
      <c r="L3464" s="455">
        <f t="shared" ca="1" si="167"/>
        <v>701059990040.30139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701059990040.30139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2921083291.834589</v>
      </c>
      <c r="L3465" s="455">
        <f t="shared" ca="1" si="167"/>
        <v>703981073332.13599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703981073332.13599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2933254472.2172332</v>
      </c>
      <c r="L3466" s="455">
        <f t="shared" ca="1" si="167"/>
        <v>706914327804.35327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706914327804.35327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2945476365.8514719</v>
      </c>
      <c r="L3467" s="455">
        <f t="shared" ca="1" si="167"/>
        <v>709859804170.20471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709859804170.20471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2957749184.0425196</v>
      </c>
      <c r="L3468" s="455">
        <f t="shared" ca="1" si="167"/>
        <v>712817553354.24719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712817553354.24719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2970073138.9760299</v>
      </c>
      <c r="L3469" s="455">
        <f t="shared" ca="1" si="167"/>
        <v>715787626493.22327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715787626493.22327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2982448443.7217636</v>
      </c>
      <c r="L3470" s="455">
        <f t="shared" ca="1" si="167"/>
        <v>718770074936.94507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718770074936.94507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2994875312.2372713</v>
      </c>
      <c r="L3471" s="455">
        <f t="shared" ca="1" si="167"/>
        <v>721764950249.18237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721764950249.18237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3007353959.371593</v>
      </c>
      <c r="L3472" s="455">
        <f t="shared" ca="1" si="167"/>
        <v>724772304208.55396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724772304208.55396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3019884600.8689747</v>
      </c>
      <c r="L3473" s="455">
        <f t="shared" ca="1" si="167"/>
        <v>727792188809.42297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727792188809.42297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3032467453.3725958</v>
      </c>
      <c r="L3474" s="455">
        <f t="shared" ca="1" si="167"/>
        <v>730824656262.79553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730824656262.79553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3045102734.4283147</v>
      </c>
      <c r="L3475" s="455">
        <f t="shared" ca="1" si="167"/>
        <v>733869758997.22388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733869758997.22388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3057790662.4884329</v>
      </c>
      <c r="L3476" s="455">
        <f t="shared" ca="1" si="167"/>
        <v>736927549659.71228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736927549659.71228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3070531456.9154677</v>
      </c>
      <c r="L3477" s="455">
        <f t="shared" ca="1" si="167"/>
        <v>739998081116.62781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739998081116.62781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3083325337.985949</v>
      </c>
      <c r="L3478" s="455">
        <f t="shared" ca="1" si="167"/>
        <v>743081406454.61377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743081406454.61377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3096172526.8942242</v>
      </c>
      <c r="L3479" s="455">
        <f t="shared" ca="1" si="167"/>
        <v>746177578981.50793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746177578981.50793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3109073245.7562828</v>
      </c>
      <c r="L3480" s="455">
        <f t="shared" ca="1" si="167"/>
        <v>749286652227.26416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749286652227.26416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3122027717.6136007</v>
      </c>
      <c r="L3481" s="455">
        <f t="shared" ca="1" si="167"/>
        <v>752408679944.87781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752408679944.87781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3135036166.4369907</v>
      </c>
      <c r="L3482" s="455">
        <f t="shared" ca="1" si="167"/>
        <v>755543716111.31482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755543716111.31482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3148098817.1304784</v>
      </c>
      <c r="L3483" s="455">
        <f t="shared" ca="1" si="167"/>
        <v>758691814928.44531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758691814928.44531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3161215895.5351887</v>
      </c>
      <c r="L3484" s="455">
        <f t="shared" ca="1" si="167"/>
        <v>761853030823.98047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761853030823.98047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3174387628.4332519</v>
      </c>
      <c r="L3485" s="455">
        <f t="shared" ca="1" si="167"/>
        <v>765027418452.4137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765027418452.4137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3187614243.5517235</v>
      </c>
      <c r="L3486" s="455">
        <f t="shared" ca="1" si="167"/>
        <v>768215032695.96545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768215032695.96545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3200895969.5665226</v>
      </c>
      <c r="L3487" s="455">
        <f t="shared" ca="1" si="167"/>
        <v>771415928665.53198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771415928665.53198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3214233036.1063833</v>
      </c>
      <c r="L3488" s="455">
        <f t="shared" ca="1" si="167"/>
        <v>774630161701.63831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774630161701.63831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3227625673.7568264</v>
      </c>
      <c r="L3489" s="455">
        <f t="shared" ca="1" si="167"/>
        <v>777857787375.39514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777857787375.39514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3241074114.0641465</v>
      </c>
      <c r="L3490" s="455">
        <f t="shared" ca="1" si="167"/>
        <v>781098861489.45923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781098861489.45923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3254578589.5394135</v>
      </c>
      <c r="L3491" s="455">
        <f t="shared" ca="1" si="167"/>
        <v>784353440078.99866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784353440078.99866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3268139333.6624942</v>
      </c>
      <c r="L3492" s="455">
        <f t="shared" ca="1" si="167"/>
        <v>787621579412.66113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787621579412.66113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3281756580.8860879</v>
      </c>
      <c r="L3493" s="455">
        <f t="shared" ca="1" si="167"/>
        <v>790903335993.54724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790903335993.54724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3295430566.63978</v>
      </c>
      <c r="L3494" s="455">
        <f t="shared" ca="1" si="167"/>
        <v>794198766560.18701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794198766560.18701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3309161527.3341126</v>
      </c>
      <c r="L3495" s="455">
        <f t="shared" ca="1" si="167"/>
        <v>797507928087.52112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797507928087.52112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3322949700.3646712</v>
      </c>
      <c r="L3496" s="455">
        <f t="shared" ca="1" si="167"/>
        <v>800830877787.88574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800830877787.88574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3336795324.1161904</v>
      </c>
      <c r="L3497" s="455">
        <f t="shared" ca="1" si="167"/>
        <v>804167673112.00195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804167673112.00195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3350698637.9666748</v>
      </c>
      <c r="L3498" s="455">
        <f t="shared" ca="1" si="167"/>
        <v>807518371749.96863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807518371749.96863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3364659882.2915359</v>
      </c>
      <c r="L3499" s="455">
        <f t="shared" ca="1" si="167"/>
        <v>810883031632.26013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810883031632.26013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3378679298.4677505</v>
      </c>
      <c r="L3500" s="455">
        <f t="shared" ca="1" si="167"/>
        <v>814261710930.72791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814261710930.72791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3392757128.8780327</v>
      </c>
      <c r="L3501" s="455">
        <f t="shared" ca="1" si="167"/>
        <v>817654468059.60596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817654468059.60596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3406893616.9150248</v>
      </c>
      <c r="L3502" s="455">
        <f t="shared" ca="1" si="167"/>
        <v>821061361676.521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821061361676.521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3421089006.9855042</v>
      </c>
      <c r="L3503" s="455">
        <f t="shared" ca="1" si="167"/>
        <v>824482450683.50647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824482450683.50647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3435343544.5146103</v>
      </c>
      <c r="L3504" s="455">
        <f t="shared" ca="1" si="167"/>
        <v>827917794228.02112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827917794228.02112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3449657475.950088</v>
      </c>
      <c r="L3505" s="455">
        <f t="shared" ca="1" si="167"/>
        <v>831367451703.97119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831367451703.97119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3464031048.7665467</v>
      </c>
      <c r="L3506" s="455">
        <f t="shared" ca="1" si="167"/>
        <v>834831482752.73779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834831482752.73779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3478464511.4697409</v>
      </c>
      <c r="L3507" s="455">
        <f t="shared" ca="1" si="167"/>
        <v>838309947264.20752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838309947264.20752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3492958113.6008644</v>
      </c>
      <c r="L3508" s="455">
        <f t="shared" ca="1" si="167"/>
        <v>841802905377.80835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841802905377.80835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3507512105.7408681</v>
      </c>
      <c r="L3509" s="455">
        <f t="shared" ca="1" si="167"/>
        <v>845310417483.54919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845310417483.54919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3522126739.5147882</v>
      </c>
      <c r="L3510" s="455">
        <f t="shared" ca="1" si="167"/>
        <v>848832544223.06396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848832544223.06396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3536802267.5960999</v>
      </c>
      <c r="L3511" s="455">
        <f t="shared" ca="1" si="167"/>
        <v>852369346490.66003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852369346490.66003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3551538943.7110834</v>
      </c>
      <c r="L3512" s="455">
        <f t="shared" ca="1" si="167"/>
        <v>855920885434.37109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855920885434.37109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3566337022.6432128</v>
      </c>
      <c r="L3513" s="455">
        <f t="shared" ca="1" si="167"/>
        <v>859487222457.01428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859487222457.01428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3581196760.2375593</v>
      </c>
      <c r="L3514" s="455">
        <f t="shared" ca="1" si="167"/>
        <v>863068419217.25183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863068419217.25183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3596118413.4052153</v>
      </c>
      <c r="L3515" s="455">
        <f t="shared" ca="1" si="167"/>
        <v>866664537630.6571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866664537630.6571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3611102240.1277375</v>
      </c>
      <c r="L3516" s="455">
        <f t="shared" ca="1" si="167"/>
        <v>870275639870.78479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870275639870.78479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3626148499.4616032</v>
      </c>
      <c r="L3517" s="455">
        <f t="shared" ca="1" si="167"/>
        <v>873901788370.24634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873901788370.24634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3641257451.5426927</v>
      </c>
      <c r="L3518" s="455">
        <f t="shared" ca="1" si="167"/>
        <v>877543045821.78906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877543045821.78906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3656429357.5907879</v>
      </c>
      <c r="L3519" s="455">
        <f t="shared" ca="1" si="167"/>
        <v>881199475179.37988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881199475179.37988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3671664479.914083</v>
      </c>
      <c r="L3520" s="455">
        <f t="shared" ca="1" si="167"/>
        <v>884871139659.29395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884871139659.29395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3686963081.9137249</v>
      </c>
      <c r="L3521" s="455">
        <f t="shared" ca="1" si="167"/>
        <v>888558102741.20764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888558102741.20764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3702325428.0883651</v>
      </c>
      <c r="L3522" s="455">
        <f t="shared" ca="1" si="167"/>
        <v>892260428169.29602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892260428169.29602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3717751784.038734</v>
      </c>
      <c r="L3523" s="455">
        <f t="shared" ca="1" si="167"/>
        <v>895978179953.33472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895978179953.33472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3733242416.4722281</v>
      </c>
      <c r="L3524" s="455">
        <f t="shared" ca="1" si="167"/>
        <v>899711422369.80688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899711422369.80688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3748797593.2075286</v>
      </c>
      <c r="L3525" s="455">
        <f t="shared" ca="1" si="167"/>
        <v>903460219963.0144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903460219963.0144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3764417583.1792264</v>
      </c>
      <c r="L3526" s="455">
        <f t="shared" ca="1" si="167"/>
        <v>907224637546.1936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907224637546.1936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3780102656.4424734</v>
      </c>
      <c r="L3527" s="455">
        <f t="shared" ca="1" si="167"/>
        <v>911004740202.63611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911004740202.63611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3795853084.1776505</v>
      </c>
      <c r="L3528" s="455">
        <f t="shared" ca="1" si="167"/>
        <v>914800593286.81372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914800593286.81372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3811669138.6950569</v>
      </c>
      <c r="L3529" s="455">
        <f t="shared" ca="1" si="167"/>
        <v>918612262425.50879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918612262425.50879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3827551093.43962</v>
      </c>
      <c r="L3530" s="455">
        <f t="shared" ca="1" si="167"/>
        <v>922439813518.94836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922439813518.94836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3843499222.9956183</v>
      </c>
      <c r="L3531" s="455">
        <f t="shared" ca="1" si="167"/>
        <v>926283312741.94397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926283312741.94397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3859513803.091433</v>
      </c>
      <c r="L3532" s="455">
        <f t="shared" ca="1" si="167"/>
        <v>930142826545.0354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930142826545.0354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3875595110.6043143</v>
      </c>
      <c r="L3533" s="455">
        <f t="shared" ca="1" si="167"/>
        <v>934018421655.63977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934018421655.63977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3891743423.5651655</v>
      </c>
      <c r="L3534" s="455">
        <f t="shared" ca="1" si="167"/>
        <v>937910165079.20496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937910165079.20496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3907959021.1633534</v>
      </c>
      <c r="L3535" s="455">
        <f t="shared" ca="1" si="167"/>
        <v>941818124100.36829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941818124100.36829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3924242183.7515345</v>
      </c>
      <c r="L3536" s="455">
        <f t="shared" ca="1" si="167"/>
        <v>945742366284.11987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945742366284.11987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3940593192.8505001</v>
      </c>
      <c r="L3537" s="455">
        <f t="shared" ca="1" si="167"/>
        <v>949682959476.97034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949682959476.97034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3957012331.1540432</v>
      </c>
      <c r="L3538" s="455">
        <f t="shared" ca="1" si="167"/>
        <v>953639971808.12439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953639971808.12439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3973499882.5338516</v>
      </c>
      <c r="L3539" s="455">
        <f t="shared" ca="1" si="167"/>
        <v>957613471690.6582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957613471690.6582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3990056132.0444098</v>
      </c>
      <c r="L3540" s="455">
        <f t="shared" ca="1" si="167"/>
        <v>961603527822.70264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961603527822.70264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4006681365.9279275</v>
      </c>
      <c r="L3541" s="455">
        <f t="shared" ca="1" si="167"/>
        <v>965610209188.63062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965610209188.63062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4023375871.6192942</v>
      </c>
      <c r="L3542" s="455">
        <f t="shared" ca="1" si="167"/>
        <v>969633585060.24988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969633585060.24988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4040139937.7510405</v>
      </c>
      <c r="L3543" s="455">
        <f t="shared" ca="1" si="167"/>
        <v>973673724998.00098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973673724998.00098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4056973854.1583371</v>
      </c>
      <c r="L3544" s="455">
        <f t="shared" ca="1" si="167"/>
        <v>977730698852.1593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977730698852.1593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4073877911.8839974</v>
      </c>
      <c r="L3545" s="455">
        <f t="shared" ca="1" si="167"/>
        <v>981804576764.04333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981804576764.04333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4090852403.1835141</v>
      </c>
      <c r="L3546" s="455">
        <f t="shared" ca="1" si="167"/>
        <v>985895429167.22681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985895429167.22681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4107897621.5301118</v>
      </c>
      <c r="L3547" s="455">
        <f t="shared" ca="1" si="167"/>
        <v>990003326788.75696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990003326788.75696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4125013861.6198206</v>
      </c>
      <c r="L3548" s="455">
        <f t="shared" ca="1" si="167"/>
        <v>994128340650.37683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994128340650.37683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4142201419.3765707</v>
      </c>
      <c r="L3549" s="455">
        <f t="shared" ca="1" si="167"/>
        <v>998270542069.75342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998270542069.75342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4159460591.9573059</v>
      </c>
      <c r="L3550" s="455">
        <f t="shared" ca="1" si="167"/>
        <v>1002430002661.7107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1002430002661.7107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4176791677.7571278</v>
      </c>
      <c r="L3551" s="455">
        <f t="shared" ca="1" si="167"/>
        <v>1006606794339.4678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1006606794339.4678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4194194976.4144492</v>
      </c>
      <c r="L3552" s="455">
        <f t="shared" ca="1" si="167"/>
        <v>1010800989315.8822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1010800989315.8822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4211670788.8161759</v>
      </c>
      <c r="L3553" s="455">
        <f t="shared" ca="1" si="167"/>
        <v>1015012660104.6984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1015012660104.6984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4229219417.1029096</v>
      </c>
      <c r="L3554" s="455">
        <f t="shared" ca="1" si="167"/>
        <v>1019241879521.8013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1019241879521.8013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4246841164.6741719</v>
      </c>
      <c r="L3555" s="455">
        <f t="shared" ca="1" si="167"/>
        <v>1023488720686.4755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1023488720686.4755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4264536336.1936474</v>
      </c>
      <c r="L3556" s="455">
        <f t="shared" ca="1" si="167"/>
        <v>1027753257022.6691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1027753257022.6691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4282305237.5944548</v>
      </c>
      <c r="L3557" s="455">
        <f t="shared" ca="1" si="167"/>
        <v>1032035562260.2635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1032035562260.2635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4300148176.0844316</v>
      </c>
      <c r="L3558" s="455">
        <f t="shared" ca="1" si="167"/>
        <v>1036335710436.348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1036335710436.348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4318065460.1514502</v>
      </c>
      <c r="L3559" s="455">
        <f t="shared" ca="1" si="167"/>
        <v>1040653775896.4995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1040653775896.4995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4336057399.5687475</v>
      </c>
      <c r="L3560" s="455">
        <f t="shared" ca="1" si="167"/>
        <v>1044989833296.0682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1044989833296.0682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4354124305.4002838</v>
      </c>
      <c r="L3561" s="455">
        <f t="shared" ca="1" si="167"/>
        <v>1049343957601.4685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1049343957601.4685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4372266490.0061188</v>
      </c>
      <c r="L3562" s="455">
        <f t="shared" ca="1" si="167"/>
        <v>1053716224091.4746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1053716224091.4746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4390484267.0478106</v>
      </c>
      <c r="L3563" s="455">
        <f t="shared" ca="1" si="167"/>
        <v>1058106708358.5225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1058106708358.5225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4408777951.4938431</v>
      </c>
      <c r="L3564" s="455">
        <f t="shared" ca="1" si="167"/>
        <v>1062515486310.0164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1062515486310.0164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4427147859.6250677</v>
      </c>
      <c r="L3565" s="455">
        <f t="shared" ca="1" si="167"/>
        <v>1066942634169.6415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1066942634169.6415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4445594309.0401726</v>
      </c>
      <c r="L3566" s="455">
        <f t="shared" ca="1" si="167"/>
        <v>1071388228478.6816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1071388228478.6816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4464117618.6611738</v>
      </c>
      <c r="L3567" s="455">
        <f t="shared" ca="1" si="167"/>
        <v>1075852346097.3428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1075852346097.3428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4482718108.7389278</v>
      </c>
      <c r="L3568" s="455">
        <f t="shared" ca="1" si="167"/>
        <v>1080335064206.0817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1080335064206.0817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4501396100.8586731</v>
      </c>
      <c r="L3569" s="455">
        <f t="shared" ca="1" si="167"/>
        <v>1084836460306.9403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1084836460306.9403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4520151917.9455843</v>
      </c>
      <c r="L3570" s="455">
        <f t="shared" ca="1" si="167"/>
        <v>1089356612224.8859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1089356612224.8859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4538985884.2703581</v>
      </c>
      <c r="L3571" s="455">
        <f t="shared" ca="1" si="167"/>
        <v>1093895598109.1563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1093895598109.1563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4557898325.4548178</v>
      </c>
      <c r="L3572" s="455">
        <f t="shared" ca="1" si="167"/>
        <v>1098453496434.6111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1098453496434.6111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4576889568.4775457</v>
      </c>
      <c r="L3573" s="455">
        <f t="shared" ca="1" si="167"/>
        <v>1103030386003.0886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1103030386003.0886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4595959941.6795359</v>
      </c>
      <c r="L3574" s="455">
        <f t="shared" ca="1" si="167"/>
        <v>1107626345944.7681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1107626345944.7681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4615109774.7698669</v>
      </c>
      <c r="L3575" s="455">
        <f t="shared" ca="1" si="167"/>
        <v>1112241455719.5378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1112241455719.5378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4634339398.8314075</v>
      </c>
      <c r="L3576" s="455">
        <f t="shared" ca="1" si="167"/>
        <v>1116875795118.3691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1116875795118.3691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4653649146.3265381</v>
      </c>
      <c r="L3577" s="455">
        <f t="shared" ca="1" si="167"/>
        <v>1121529444264.6958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1121529444264.6958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4673039351.1028996</v>
      </c>
      <c r="L3578" s="455">
        <f t="shared" ref="L3578:L3832" ca="1" si="172">I3578-J3578+K3578</f>
        <v>1126202483615.7986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1126202483615.7986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4692510348.3991604</v>
      </c>
      <c r="L3579" s="455">
        <f t="shared" ca="1" si="172"/>
        <v>1130894993964.1978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1130894993964.1978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4712062474.8508244</v>
      </c>
      <c r="L3580" s="455">
        <f t="shared" ca="1" si="172"/>
        <v>1135607056439.0486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1135607056439.0486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4731696068.4960356</v>
      </c>
      <c r="L3581" s="455">
        <f t="shared" ca="1" si="172"/>
        <v>1140338752507.5447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1140338752507.5447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4751411468.781436</v>
      </c>
      <c r="L3582" s="455">
        <f t="shared" ca="1" si="172"/>
        <v>1145090163976.3262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1145090163976.3262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4771209016.5680256</v>
      </c>
      <c r="L3583" s="455">
        <f t="shared" ca="1" si="172"/>
        <v>1149861372992.8943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1149861372992.8943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4791089054.1370592</v>
      </c>
      <c r="L3584" s="455">
        <f t="shared" ca="1" si="172"/>
        <v>1154652462047.0313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1154652462047.0313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4811051925.1959639</v>
      </c>
      <c r="L3585" s="455">
        <f t="shared" ca="1" si="172"/>
        <v>1159463513972.2273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1159463513972.2273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4831097974.8842802</v>
      </c>
      <c r="L3586" s="455">
        <f t="shared" ca="1" si="172"/>
        <v>1164294611947.1116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1164294611947.1116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4851227549.7796316</v>
      </c>
      <c r="L3587" s="455">
        <f t="shared" ca="1" si="172"/>
        <v>1169145839496.8911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1169145839496.8911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4871440997.9037132</v>
      </c>
      <c r="L3588" s="455">
        <f t="shared" ca="1" si="172"/>
        <v>1174017280494.7949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1174017280494.7949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4891738668.7283125</v>
      </c>
      <c r="L3589" s="455">
        <f t="shared" ca="1" si="172"/>
        <v>1178909019163.5232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1178909019163.5232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4912120913.1813469</v>
      </c>
      <c r="L3590" s="455">
        <f t="shared" ca="1" si="172"/>
        <v>1183821140076.7046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1183821140076.7046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4932588083.652936</v>
      </c>
      <c r="L3591" s="455">
        <f t="shared" ca="1" si="172"/>
        <v>1188753728160.3574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1188753728160.3574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4953140534.0014896</v>
      </c>
      <c r="L3592" s="455">
        <f t="shared" ca="1" si="172"/>
        <v>1193706868694.3589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1193706868694.3589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4973778619.5598288</v>
      </c>
      <c r="L3593" s="455">
        <f t="shared" ca="1" si="172"/>
        <v>1198680647313.9187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1198680647313.9187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4994502697.1413279</v>
      </c>
      <c r="L3594" s="455">
        <f t="shared" ca="1" si="172"/>
        <v>1203675150011.0601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1203675150011.0601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5015313125.0460835</v>
      </c>
      <c r="L3595" s="455">
        <f t="shared" ca="1" si="172"/>
        <v>1208690463136.1062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1208690463136.1062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5036210263.0671091</v>
      </c>
      <c r="L3596" s="455">
        <f t="shared" ca="1" si="172"/>
        <v>1213726673399.1733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1213726673399.1733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5057194472.4965553</v>
      </c>
      <c r="L3597" s="455">
        <f t="shared" ca="1" si="172"/>
        <v>1218783867871.6699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1218783867871.6699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5078266116.131958</v>
      </c>
      <c r="L3598" s="455">
        <f t="shared" ca="1" si="172"/>
        <v>1223862133987.8018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1223862133987.8018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5099425558.2825069</v>
      </c>
      <c r="L3599" s="455">
        <f t="shared" ca="1" si="172"/>
        <v>1228961559546.0842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1228961559546.0842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5120673164.7753506</v>
      </c>
      <c r="L3600" s="455">
        <f t="shared" ca="1" si="172"/>
        <v>1234082232710.8596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1234082232710.8596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5142009302.961915</v>
      </c>
      <c r="L3601" s="455">
        <f t="shared" ca="1" si="172"/>
        <v>1239224242013.8215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1239224242013.8215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5163434341.7242565</v>
      </c>
      <c r="L3602" s="455">
        <f t="shared" ca="1" si="172"/>
        <v>1244387676355.5459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1244387676355.5459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5184948651.4814415</v>
      </c>
      <c r="L3603" s="455">
        <f t="shared" ca="1" si="172"/>
        <v>1249572625007.0273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1249572625007.0273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5206552604.1959476</v>
      </c>
      <c r="L3604" s="455">
        <f t="shared" ca="1" si="172"/>
        <v>1254779177611.2234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1254779177611.2234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5228246573.3800974</v>
      </c>
      <c r="L3605" s="455">
        <f t="shared" ca="1" si="172"/>
        <v>1260007424184.6035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1260007424184.6035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5250030934.1025143</v>
      </c>
      <c r="L3606" s="455">
        <f t="shared" ca="1" si="172"/>
        <v>1265257455118.7061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1265257455118.7061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5271906062.9946089</v>
      </c>
      <c r="L3607" s="455">
        <f t="shared" ca="1" si="172"/>
        <v>1270529361181.7007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1270529361181.7007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5293872338.2570858</v>
      </c>
      <c r="L3608" s="455">
        <f t="shared" ca="1" si="172"/>
        <v>1275823233519.9578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1275823233519.9578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5315930139.6664906</v>
      </c>
      <c r="L3609" s="455">
        <f t="shared" ca="1" si="172"/>
        <v>1281139163659.6243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1281139163659.6243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5338079848.581768</v>
      </c>
      <c r="L3610" s="455">
        <f t="shared" ca="1" si="172"/>
        <v>1286477243508.2061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1286477243508.2061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5360321847.9508581</v>
      </c>
      <c r="L3611" s="455">
        <f t="shared" ca="1" si="172"/>
        <v>1291837565356.157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1291837565356.157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5382656522.3173208</v>
      </c>
      <c r="L3612" s="455">
        <f t="shared" ca="1" si="172"/>
        <v>1297220221878.4744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1297220221878.4744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5405084257.8269768</v>
      </c>
      <c r="L3613" s="455">
        <f t="shared" ca="1" si="172"/>
        <v>1302625306136.3013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1302625306136.3013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5427605442.2345886</v>
      </c>
      <c r="L3614" s="455">
        <f t="shared" ca="1" si="172"/>
        <v>1308052911578.5359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1308052911578.5359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5450220464.9105663</v>
      </c>
      <c r="L3615" s="455">
        <f t="shared" ca="1" si="172"/>
        <v>1313503132043.4465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1313503132043.4465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5472929716.8476934</v>
      </c>
      <c r="L3616" s="455">
        <f t="shared" ca="1" si="172"/>
        <v>1318976061760.2942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1318976061760.2942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5495733590.6678925</v>
      </c>
      <c r="L3617" s="455">
        <f t="shared" ca="1" si="172"/>
        <v>1324471795350.9622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1324471795350.9622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5518632480.6290092</v>
      </c>
      <c r="L3618" s="455">
        <f t="shared" ca="1" si="172"/>
        <v>1329990427831.5911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1329990427831.5911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5541626782.631629</v>
      </c>
      <c r="L3619" s="455">
        <f t="shared" ca="1" si="172"/>
        <v>1335532054614.2227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1335532054614.2227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5564716894.2259274</v>
      </c>
      <c r="L3620" s="455">
        <f t="shared" ca="1" si="172"/>
        <v>1341096771508.4485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1341096771508.4485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5587903214.618535</v>
      </c>
      <c r="L3621" s="455">
        <f t="shared" ca="1" si="172"/>
        <v>1346684674723.0671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1346684674723.0671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5611186144.6794462</v>
      </c>
      <c r="L3622" s="455">
        <f t="shared" ca="1" si="172"/>
        <v>1352295860867.7466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1352295860867.7466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5634566086.9489441</v>
      </c>
      <c r="L3623" s="455">
        <f t="shared" ca="1" si="172"/>
        <v>1357930426954.6956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1357930426954.6956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5658043445.6445646</v>
      </c>
      <c r="L3624" s="455">
        <f t="shared" ca="1" si="172"/>
        <v>1363588470400.3401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1363588470400.3401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5681618626.6680832</v>
      </c>
      <c r="L3625" s="455">
        <f t="shared" ca="1" si="172"/>
        <v>1369270089027.0081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1369270089027.0081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5705292037.6125336</v>
      </c>
      <c r="L3626" s="455">
        <f t="shared" ca="1" si="172"/>
        <v>1374975381064.6206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1374975381064.6206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5729064087.7692528</v>
      </c>
      <c r="L3627" s="455">
        <f t="shared" ca="1" si="172"/>
        <v>1380704445152.3899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1380704445152.3899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5752935188.1349583</v>
      </c>
      <c r="L3628" s="455">
        <f t="shared" ca="1" si="172"/>
        <v>1386457380340.5249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1386457380340.5249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5776905751.4188538</v>
      </c>
      <c r="L3629" s="455">
        <f t="shared" ca="1" si="172"/>
        <v>1392234286091.9438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1392234286091.9438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5800976192.0497656</v>
      </c>
      <c r="L3630" s="455">
        <f t="shared" ca="1" si="172"/>
        <v>1398035262283.9937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1398035262283.9937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5825146926.1833067</v>
      </c>
      <c r="L3631" s="455">
        <f t="shared" ca="1" si="172"/>
        <v>1403860409210.177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1403860409210.177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5849418371.7090712</v>
      </c>
      <c r="L3632" s="455">
        <f t="shared" ca="1" si="172"/>
        <v>1409709827581.886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1409709827581.886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5873790948.2578583</v>
      </c>
      <c r="L3633" s="455">
        <f t="shared" ca="1" si="172"/>
        <v>1415583618530.1438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1415583618530.1438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5898265077.2089329</v>
      </c>
      <c r="L3634" s="455">
        <f t="shared" ca="1" si="172"/>
        <v>1421481883607.3528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1421481883607.3528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5922841181.6973028</v>
      </c>
      <c r="L3635" s="455">
        <f t="shared" ca="1" si="172"/>
        <v>1427404724789.05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1427404724789.05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5947519686.6210423</v>
      </c>
      <c r="L3636" s="455">
        <f t="shared" ca="1" si="172"/>
        <v>1433352244475.6711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1433352244475.6711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5972301018.6486301</v>
      </c>
      <c r="L3637" s="455">
        <f t="shared" ca="1" si="172"/>
        <v>1439324545494.3198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1439324545494.3198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5997185606.2263327</v>
      </c>
      <c r="L3638" s="455">
        <f t="shared" ca="1" si="172"/>
        <v>1445321731100.5461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1445321731100.5461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6022173879.5856085</v>
      </c>
      <c r="L3639" s="455">
        <f t="shared" ca="1" si="172"/>
        <v>1451343904980.1318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1451343904980.1318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6047266270.7505493</v>
      </c>
      <c r="L3640" s="455">
        <f t="shared" ca="1" si="172"/>
        <v>1457391171250.8823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1457391171250.8823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6072463213.5453434</v>
      </c>
      <c r="L3641" s="455">
        <f t="shared" ca="1" si="172"/>
        <v>1463463634464.4277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1463463634464.4277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6097765143.6017818</v>
      </c>
      <c r="L3642" s="455">
        <f t="shared" ca="1" si="172"/>
        <v>1469561399608.0295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1469561399608.0295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6123172498.3667898</v>
      </c>
      <c r="L3643" s="455">
        <f t="shared" ca="1" si="172"/>
        <v>1475684572106.3962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1475684572106.3962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6148685717.1099844</v>
      </c>
      <c r="L3644" s="455">
        <f t="shared" ca="1" si="172"/>
        <v>1481833257823.5061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1481833257823.5061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6174305240.9312754</v>
      </c>
      <c r="L3645" s="455">
        <f t="shared" ca="1" si="172"/>
        <v>1488007563064.4375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1488007563064.4375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6200031512.7684898</v>
      </c>
      <c r="L3646" s="455">
        <f t="shared" ca="1" si="172"/>
        <v>1494207594577.2061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1494207594577.2061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6225864977.4050255</v>
      </c>
      <c r="L3647" s="455">
        <f t="shared" ca="1" si="172"/>
        <v>1500433459554.6111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1500433459554.6111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6251806081.4775457</v>
      </c>
      <c r="L3648" s="455">
        <f t="shared" ca="1" si="172"/>
        <v>1506685265636.0886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1506685265636.0886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6277855273.4837027</v>
      </c>
      <c r="L3649" s="455">
        <f t="shared" ca="1" si="172"/>
        <v>1512963120909.5723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1512963120909.5723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6304013003.7898846</v>
      </c>
      <c r="L3650" s="455">
        <f t="shared" ca="1" si="172"/>
        <v>1519267133913.3621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1519267133913.3621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6330279724.6390085</v>
      </c>
      <c r="L3651" s="455">
        <f t="shared" ca="1" si="172"/>
        <v>1525597413638.001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1525597413638.001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6356655890.1583376</v>
      </c>
      <c r="L3652" s="455">
        <f t="shared" ca="1" si="172"/>
        <v>1531954069528.1594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1531954069528.1594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6383141956.3673306</v>
      </c>
      <c r="L3653" s="455">
        <f t="shared" ca="1" si="172"/>
        <v>1538337211484.5269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1538337211484.5269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6409738381.1855288</v>
      </c>
      <c r="L3654" s="455">
        <f t="shared" ca="1" si="172"/>
        <v>1544746949865.7124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1544746949865.7124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6436445624.4404678</v>
      </c>
      <c r="L3655" s="455">
        <f t="shared" ca="1" si="172"/>
        <v>1551183395490.1528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1551183395490.1528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6463264147.8756371</v>
      </c>
      <c r="L3656" s="455">
        <f t="shared" ca="1" si="172"/>
        <v>1557646659638.0286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1557646659638.0286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6490194415.158452</v>
      </c>
      <c r="L3657" s="455">
        <f t="shared" ca="1" si="172"/>
        <v>1564136854053.187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1564136854053.187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6517236891.888279</v>
      </c>
      <c r="L3658" s="455">
        <f t="shared" ca="1" si="172"/>
        <v>1570654090945.0752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1570654090945.0752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6544392045.6044798</v>
      </c>
      <c r="L3659" s="455">
        <f t="shared" ca="1" si="172"/>
        <v>1577198482990.6797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1577198482990.6797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6571660345.7944984</v>
      </c>
      <c r="L3660" s="455">
        <f t="shared" ca="1" si="172"/>
        <v>1583770143336.4741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1583770143336.4741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6599042263.9019756</v>
      </c>
      <c r="L3661" s="455">
        <f t="shared" ca="1" si="172"/>
        <v>1590369185600.376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1590369185600.376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6626538273.3348999</v>
      </c>
      <c r="L3662" s="455">
        <f t="shared" ca="1" si="172"/>
        <v>1596995723873.7109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1596995723873.7109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6654148849.4737959</v>
      </c>
      <c r="L3663" s="455">
        <f t="shared" ca="1" si="172"/>
        <v>1603649872723.1848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1603649872723.1848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6681874469.6799364</v>
      </c>
      <c r="L3664" s="455">
        <f t="shared" ca="1" si="172"/>
        <v>1610331747192.8647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1610331747192.8647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6709715613.3036032</v>
      </c>
      <c r="L3665" s="455">
        <f t="shared" ca="1" si="172"/>
        <v>1617041462806.1685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1617041462806.1685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6737672761.6923685</v>
      </c>
      <c r="L3666" s="455">
        <f t="shared" ca="1" si="172"/>
        <v>1623779135567.8608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1623779135567.8608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6765746398.19942</v>
      </c>
      <c r="L3667" s="455">
        <f t="shared" ca="1" si="172"/>
        <v>1630544881966.0603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1630544881966.0603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6793937008.1919174</v>
      </c>
      <c r="L3668" s="455">
        <f t="shared" ca="1" si="172"/>
        <v>1637338818974.2522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1637338818974.2522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6822245079.0593843</v>
      </c>
      <c r="L3669" s="455">
        <f t="shared" ca="1" si="172"/>
        <v>1644161064053.3115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1644161064053.3115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6850671100.2221317</v>
      </c>
      <c r="L3670" s="455">
        <f t="shared" ca="1" si="172"/>
        <v>1651011735153.5337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1651011735153.5337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6879215563.1397238</v>
      </c>
      <c r="L3671" s="455">
        <f t="shared" ca="1" si="172"/>
        <v>1657890950716.6733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1657890950716.6733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6907878961.3194723</v>
      </c>
      <c r="L3672" s="455">
        <f t="shared" ca="1" si="172"/>
        <v>1664798829677.9929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1664798829677.9929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6936661790.3249702</v>
      </c>
      <c r="L3673" s="455">
        <f t="shared" ca="1" si="172"/>
        <v>1671735491468.3179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1671735491468.3179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6965564547.7846575</v>
      </c>
      <c r="L3674" s="455">
        <f t="shared" ca="1" si="172"/>
        <v>1678701056016.1025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1678701056016.1025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6994587733.4004269</v>
      </c>
      <c r="L3675" s="455">
        <f t="shared" ca="1" si="172"/>
        <v>1685695643749.5029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1685695643749.5029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7023731848.9562616</v>
      </c>
      <c r="L3676" s="455">
        <f t="shared" ca="1" si="172"/>
        <v>1692719375598.4592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1692719375598.4592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7052997398.3269129</v>
      </c>
      <c r="L3677" s="455">
        <f t="shared" ca="1" si="172"/>
        <v>1699772372996.7861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1699772372996.7861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7082384887.4866085</v>
      </c>
      <c r="L3678" s="455">
        <f t="shared" ca="1" si="172"/>
        <v>1706854757884.2727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1706854757884.2727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7111894824.5178032</v>
      </c>
      <c r="L3679" s="455">
        <f t="shared" ca="1" si="172"/>
        <v>1713966652708.7905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1713966652708.7905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7141527719.6199608</v>
      </c>
      <c r="L3680" s="455">
        <f t="shared" ca="1" si="172"/>
        <v>1721108180428.4104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1721108180428.4104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7171284085.1183767</v>
      </c>
      <c r="L3681" s="455">
        <f t="shared" ca="1" si="172"/>
        <v>1728279464513.5288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1728279464513.5288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7201164435.4730368</v>
      </c>
      <c r="L3682" s="455">
        <f t="shared" ca="1" si="172"/>
        <v>1735480628949.002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1735480628949.002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7231169287.287508</v>
      </c>
      <c r="L3683" s="455">
        <f t="shared" ca="1" si="172"/>
        <v>1742711798236.2896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1742711798236.2896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7261299159.317873</v>
      </c>
      <c r="L3684" s="455">
        <f t="shared" ca="1" si="172"/>
        <v>1749973097395.6074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1749973097395.6074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7291554572.481698</v>
      </c>
      <c r="L3685" s="455">
        <f t="shared" ca="1" si="172"/>
        <v>1757264651968.0891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1757264651968.0891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7321936049.8670387</v>
      </c>
      <c r="L3686" s="455">
        <f t="shared" ca="1" si="172"/>
        <v>1764586588017.9561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1764586588017.9561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7352444116.7414827</v>
      </c>
      <c r="L3687" s="455">
        <f t="shared" ca="1" si="172"/>
        <v>1771939032134.6975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1771939032134.6975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7383079300.5612392</v>
      </c>
      <c r="L3688" s="455">
        <f t="shared" ca="1" si="172"/>
        <v>1779322111435.2588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1779322111435.2588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7413842130.9802446</v>
      </c>
      <c r="L3689" s="455">
        <f t="shared" ca="1" si="172"/>
        <v>1786735953566.239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1786735953566.239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7444733139.8593292</v>
      </c>
      <c r="L3690" s="455">
        <f t="shared" ca="1" si="172"/>
        <v>1794180686706.0984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1794180686706.0984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7475752861.2754087</v>
      </c>
      <c r="L3691" s="455">
        <f t="shared" ca="1" si="172"/>
        <v>1801656439567.3738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1801656439567.3738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7506901831.5307236</v>
      </c>
      <c r="L3692" s="455">
        <f t="shared" ca="1" si="172"/>
        <v>1809163341398.9045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1809163341398.9045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7538180589.1621027</v>
      </c>
      <c r="L3693" s="455">
        <f t="shared" ca="1" si="172"/>
        <v>1816701521988.0667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1816701521988.0667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7569589674.9502773</v>
      </c>
      <c r="L3694" s="455">
        <f t="shared" ca="1" si="172"/>
        <v>1824271111663.0168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1824271111663.0168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7601129631.9292364</v>
      </c>
      <c r="L3695" s="455">
        <f t="shared" ca="1" si="172"/>
        <v>1831872241294.946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1831872241294.946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7632801005.3956079</v>
      </c>
      <c r="L3696" s="455">
        <f t="shared" ca="1" si="172"/>
        <v>1839505042300.3416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1839505042300.3416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7664604342.9180899</v>
      </c>
      <c r="L3697" s="455">
        <f t="shared" ca="1" si="172"/>
        <v>1847169646643.2595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1847169646643.2595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7696540194.3469143</v>
      </c>
      <c r="L3698" s="455">
        <f t="shared" ca="1" si="172"/>
        <v>1854866186837.6064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1854866186837.6064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7728609111.8233595</v>
      </c>
      <c r="L3699" s="455">
        <f t="shared" ca="1" si="172"/>
        <v>1862594795949.4297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1862594795949.4297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7760811649.7892895</v>
      </c>
      <c r="L3700" s="455">
        <f t="shared" ca="1" si="172"/>
        <v>1870355607599.219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1870355607599.219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7793148364.9967461</v>
      </c>
      <c r="L3701" s="455">
        <f t="shared" ca="1" si="172"/>
        <v>1878148755964.2158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1878148755964.2158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7825619816.5175657</v>
      </c>
      <c r="L3702" s="455">
        <f t="shared" ca="1" si="172"/>
        <v>1885974375780.7334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1885974375780.7334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7858226565.7530565</v>
      </c>
      <c r="L3703" s="455">
        <f t="shared" ca="1" si="172"/>
        <v>1893832602346.4866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1893832602346.4866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7890969176.4436941</v>
      </c>
      <c r="L3704" s="455">
        <f t="shared" ca="1" si="172"/>
        <v>1901723571522.9302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1901723571522.9302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7923848214.6788759</v>
      </c>
      <c r="L3705" s="455">
        <f t="shared" ca="1" si="172"/>
        <v>1909647419737.6091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1909647419737.6091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7956864248.9067059</v>
      </c>
      <c r="L3706" s="455">
        <f t="shared" ca="1" si="172"/>
        <v>1917604283986.5159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1917604283986.5159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7990017849.9438162</v>
      </c>
      <c r="L3707" s="455">
        <f t="shared" ca="1" si="172"/>
        <v>1925594301836.4597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1925594301836.4597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8023309590.9852476</v>
      </c>
      <c r="L3708" s="455">
        <f t="shared" ca="1" si="172"/>
        <v>1933617611427.4451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1933617611427.4451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8056740047.6143541</v>
      </c>
      <c r="L3709" s="455">
        <f t="shared" ca="1" si="172"/>
        <v>1941674351475.0593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1941674351475.0593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8090309797.812747</v>
      </c>
      <c r="L3710" s="455">
        <f t="shared" ca="1" si="172"/>
        <v>1949764661272.8721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1949764661272.8721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8124019421.9703016</v>
      </c>
      <c r="L3711" s="455">
        <f t="shared" ca="1" si="172"/>
        <v>1957888680694.8423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1957888680694.8423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8157869502.8951759</v>
      </c>
      <c r="L3712" s="455">
        <f t="shared" ca="1" si="172"/>
        <v>1966046550197.7375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1966046550197.7375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8191860625.8239059</v>
      </c>
      <c r="L3713" s="455">
        <f t="shared" ca="1" si="172"/>
        <v>1974238410823.5615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1974238410823.5615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8225993378.4315071</v>
      </c>
      <c r="L3714" s="455">
        <f t="shared" ca="1" si="172"/>
        <v>1982464404201.9929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1982464404201.9929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8260268350.8416367</v>
      </c>
      <c r="L3715" s="455">
        <f t="shared" ca="1" si="172"/>
        <v>1990724672552.8345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1990724672552.8345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8294686135.6368113</v>
      </c>
      <c r="L3716" s="455">
        <f t="shared" ca="1" si="172"/>
        <v>1999019358688.4712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1999019358688.4712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8329247327.8686295</v>
      </c>
      <c r="L3717" s="455">
        <f t="shared" ca="1" si="172"/>
        <v>2007348606016.3398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2007348606016.3398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8363952525.0680828</v>
      </c>
      <c r="L3718" s="455">
        <f t="shared" ca="1" si="172"/>
        <v>2015712558541.408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2015712558541.408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8398802327.2558661</v>
      </c>
      <c r="L3719" s="455">
        <f t="shared" ca="1" si="172"/>
        <v>2024111360868.6638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2024111360868.6638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8433797336.9527655</v>
      </c>
      <c r="L3720" s="455">
        <f t="shared" ca="1" si="172"/>
        <v>2032545158205.6167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2032545158205.6167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8468938159.1900692</v>
      </c>
      <c r="L3721" s="455">
        <f t="shared" ca="1" si="172"/>
        <v>2041014096364.8069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2041014096364.8069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8504225401.52003</v>
      </c>
      <c r="L3722" s="455">
        <f t="shared" ca="1" si="172"/>
        <v>2049518321766.3269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2049518321766.3269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8539659674.0263634</v>
      </c>
      <c r="L3723" s="455">
        <f t="shared" ca="1" si="172"/>
        <v>2058057981440.3533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2058057981440.3533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8575241589.3348045</v>
      </c>
      <c r="L3724" s="455">
        <f t="shared" ca="1" si="172"/>
        <v>2066633223029.688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2066633223029.688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8610971762.6236992</v>
      </c>
      <c r="L3725" s="455">
        <f t="shared" ca="1" si="172"/>
        <v>2075244194792.3118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2075244194792.3118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8646850811.6346321</v>
      </c>
      <c r="L3726" s="455">
        <f t="shared" ca="1" si="172"/>
        <v>2083891045603.9463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2083891045603.9463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8682879356.6831093</v>
      </c>
      <c r="L3727" s="455">
        <f t="shared" ca="1" si="172"/>
        <v>2092573924960.6294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2092573924960.6294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8719058020.6692886</v>
      </c>
      <c r="L3728" s="455">
        <f t="shared" ca="1" si="172"/>
        <v>2101292982981.2986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2101292982981.2986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8755387429.0887432</v>
      </c>
      <c r="L3729" s="455">
        <f t="shared" ca="1" si="172"/>
        <v>2110048370410.3872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2110048370410.3872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8791868210.0432796</v>
      </c>
      <c r="L3730" s="455">
        <f t="shared" ca="1" si="172"/>
        <v>2118840238620.4304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2118840238620.4304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8828500994.2517948</v>
      </c>
      <c r="L3731" s="455">
        <f t="shared" ca="1" si="172"/>
        <v>2127668739614.6821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2127668739614.6821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8865286415.0611763</v>
      </c>
      <c r="L3732" s="455">
        <f t="shared" ca="1" si="172"/>
        <v>2136534026029.7434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2136534026029.7434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8902225108.4572639</v>
      </c>
      <c r="L3733" s="455">
        <f t="shared" ca="1" si="172"/>
        <v>2145436251138.2007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2145436251138.2007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8939317713.0758362</v>
      </c>
      <c r="L3734" s="455">
        <f t="shared" ca="1" si="172"/>
        <v>2154375568851.2766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2154375568851.2766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8976564870.2136517</v>
      </c>
      <c r="L3735" s="455">
        <f t="shared" ca="1" si="172"/>
        <v>2163352133721.4902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2163352133721.4902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9013967223.8395424</v>
      </c>
      <c r="L3736" s="455">
        <f t="shared" ca="1" si="172"/>
        <v>2172366100945.3298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2172366100945.3298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9051525420.6055412</v>
      </c>
      <c r="L3737" s="455">
        <f t="shared" ca="1" si="172"/>
        <v>2181417626365.9353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2181417626365.9353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9089240109.8580627</v>
      </c>
      <c r="L3738" s="455">
        <f t="shared" ca="1" si="172"/>
        <v>2190506866475.7935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2190506866475.7935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9127111943.6491375</v>
      </c>
      <c r="L3739" s="455">
        <f t="shared" ca="1" si="172"/>
        <v>2199633978419.4424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2199633978419.4424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9165141576.7476768</v>
      </c>
      <c r="L3740" s="455">
        <f t="shared" ca="1" si="172"/>
        <v>2208799119996.1899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2208799119996.1899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9203329666.6507912</v>
      </c>
      <c r="L3741" s="455">
        <f t="shared" ca="1" si="172"/>
        <v>2218002449662.8408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2218002449662.8408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9241676873.5951691</v>
      </c>
      <c r="L3742" s="455">
        <f t="shared" ca="1" si="172"/>
        <v>2227244126536.436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2227244126536.436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9280183860.5684834</v>
      </c>
      <c r="L3743" s="455">
        <f t="shared" ca="1" si="172"/>
        <v>2236524310397.0044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2236524310397.0044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9318851293.3208523</v>
      </c>
      <c r="L3744" s="455">
        <f t="shared" ca="1" si="172"/>
        <v>2245843161690.3252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2245843161690.3252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9357679840.3763542</v>
      </c>
      <c r="L3745" s="455">
        <f t="shared" ca="1" si="172"/>
        <v>2255200841530.7017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2255200841530.7017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9396670173.04459</v>
      </c>
      <c r="L3746" s="455">
        <f t="shared" ca="1" si="172"/>
        <v>2264597511703.7461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2264597511703.7461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9435822965.4322758</v>
      </c>
      <c r="L3747" s="455">
        <f t="shared" ca="1" si="172"/>
        <v>2274033334669.1782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2274033334669.1782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9475138894.4549084</v>
      </c>
      <c r="L3748" s="455">
        <f t="shared" ca="1" si="172"/>
        <v>2283508473563.6333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2283508473563.6333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9514618639.8484726</v>
      </c>
      <c r="L3749" s="455">
        <f t="shared" ca="1" si="172"/>
        <v>2293023092203.4819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2293023092203.4819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9554262884.1811752</v>
      </c>
      <c r="L3750" s="455">
        <f t="shared" ca="1" si="172"/>
        <v>2302577355087.6631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2302577355087.6631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9594072312.865263</v>
      </c>
      <c r="L3751" s="455">
        <f t="shared" ca="1" si="172"/>
        <v>2312171427400.5283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2312171427400.5283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9634047614.1688671</v>
      </c>
      <c r="L3752" s="455">
        <f t="shared" ca="1" si="172"/>
        <v>2321805475014.6973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2321805475014.6973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9674189479.2279053</v>
      </c>
      <c r="L3753" s="455">
        <f t="shared" ca="1" si="172"/>
        <v>2331479664493.9253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2331479664493.9253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9714498602.0580215</v>
      </c>
      <c r="L3754" s="455">
        <f t="shared" ca="1" si="172"/>
        <v>2341194163095.9834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2341194163095.9834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9754975679.566597</v>
      </c>
      <c r="L3755" s="455">
        <f t="shared" ca="1" si="172"/>
        <v>2350949138775.5498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2350949138775.5498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9795621411.5647907</v>
      </c>
      <c r="L3756" s="455">
        <f t="shared" ca="1" si="172"/>
        <v>2360744760187.1147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2360744760187.1147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9836436500.779644</v>
      </c>
      <c r="L3757" s="455">
        <f t="shared" ca="1" si="172"/>
        <v>2370581196687.8945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2370581196687.8945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9877421652.8662262</v>
      </c>
      <c r="L3758" s="455">
        <f t="shared" ca="1" si="172"/>
        <v>2380458618340.7607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2380458618340.7607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9918577576.419836</v>
      </c>
      <c r="L3759" s="455">
        <f t="shared" ca="1" si="172"/>
        <v>2390377195917.1807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2390377195917.1807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9959904982.9882526</v>
      </c>
      <c r="L3760" s="455">
        <f t="shared" ca="1" si="172"/>
        <v>2400337100900.1689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2400337100900.1689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10001404587.084038</v>
      </c>
      <c r="L3761" s="455">
        <f t="shared" ca="1" si="172"/>
        <v>2410338505487.2529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2410338505487.2529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10043077106.196888</v>
      </c>
      <c r="L3762" s="455">
        <f t="shared" ca="1" si="172"/>
        <v>2420381582593.4497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2420381582593.4497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10084923260.80604</v>
      </c>
      <c r="L3763" s="455">
        <f t="shared" ca="1" si="172"/>
        <v>2430466505854.2559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2430466505854.2559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10126943774.392733</v>
      </c>
      <c r="L3764" s="455">
        <f t="shared" ca="1" si="172"/>
        <v>2440593449628.6484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2440593449628.6484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10169139373.452702</v>
      </c>
      <c r="L3765" s="455">
        <f t="shared" ca="1" si="172"/>
        <v>2450762589002.1011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2450762589002.1011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10211510787.508755</v>
      </c>
      <c r="L3766" s="455">
        <f t="shared" ca="1" si="172"/>
        <v>2460974099789.6099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2460974099789.6099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10254058749.123375</v>
      </c>
      <c r="L3767" s="455">
        <f t="shared" ca="1" si="172"/>
        <v>2471228158538.7334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2471228158538.7334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10296783993.911388</v>
      </c>
      <c r="L3768" s="455">
        <f t="shared" ca="1" si="172"/>
        <v>2481524942532.645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2481524942532.645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10339687260.552687</v>
      </c>
      <c r="L3769" s="455">
        <f t="shared" ca="1" si="172"/>
        <v>2491864629793.1978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2491864629793.1978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10382769290.804991</v>
      </c>
      <c r="L3770" s="455">
        <f t="shared" ca="1" si="172"/>
        <v>2502247399084.0029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2502247399084.0029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10426030829.516678</v>
      </c>
      <c r="L3771" s="455">
        <f t="shared" ca="1" si="172"/>
        <v>2512673429913.5195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2512673429913.5195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10469472624.639664</v>
      </c>
      <c r="L3772" s="455">
        <f t="shared" ca="1" si="172"/>
        <v>2523142902538.1592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2523142902538.1592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10513095427.242331</v>
      </c>
      <c r="L3773" s="455">
        <f t="shared" ca="1" si="172"/>
        <v>2533655997965.4014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2533655997965.4014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10556899991.522505</v>
      </c>
      <c r="L3774" s="455">
        <f t="shared" ca="1" si="172"/>
        <v>2544212897956.9238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2544212897956.9238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10600887074.820517</v>
      </c>
      <c r="L3775" s="455">
        <f t="shared" ca="1" si="172"/>
        <v>2554813785031.7441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2554813785031.7441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10645057437.632267</v>
      </c>
      <c r="L3776" s="455">
        <f t="shared" ca="1" si="172"/>
        <v>2565458842469.3765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2565458842469.3765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10689411843.622402</v>
      </c>
      <c r="L3777" s="455">
        <f t="shared" ca="1" si="172"/>
        <v>2576148254312.999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2576148254312.999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10733951059.637495</v>
      </c>
      <c r="L3778" s="455">
        <f t="shared" ca="1" si="172"/>
        <v>2586882205372.6367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2586882205372.6367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10778675855.71932</v>
      </c>
      <c r="L3779" s="455">
        <f t="shared" ca="1" si="172"/>
        <v>2597660881228.356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2597660881228.356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10823587005.118149</v>
      </c>
      <c r="L3780" s="455">
        <f t="shared" ca="1" si="172"/>
        <v>2608484468233.4741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2608484468233.4741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10868685284.306143</v>
      </c>
      <c r="L3781" s="455">
        <f t="shared" ca="1" si="172"/>
        <v>2619353153517.7803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2619353153517.7803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10913971472.990751</v>
      </c>
      <c r="L3782" s="455">
        <f t="shared" ca="1" si="172"/>
        <v>2630267124990.771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2630267124990.771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10959446354.128212</v>
      </c>
      <c r="L3783" s="455">
        <f t="shared" ca="1" si="172"/>
        <v>2641226571344.8994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2641226571344.8994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11005110713.93708</v>
      </c>
      <c r="L3784" s="455">
        <f t="shared" ca="1" si="172"/>
        <v>2652231682058.8364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2652231682058.8364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11050965341.911818</v>
      </c>
      <c r="L3785" s="455">
        <f t="shared" ca="1" si="172"/>
        <v>2663282647400.748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2663282647400.748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11097011030.836451</v>
      </c>
      <c r="L3786" s="455">
        <f t="shared" ca="1" si="172"/>
        <v>2674379658431.5845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2674379658431.5845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11143248576.798269</v>
      </c>
      <c r="L3787" s="455">
        <f t="shared" ca="1" si="172"/>
        <v>2685522907008.3828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2685522907008.3828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11189678779.201595</v>
      </c>
      <c r="L3788" s="455">
        <f t="shared" ca="1" si="172"/>
        <v>2696712585787.5845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2696712585787.5845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11236302440.781601</v>
      </c>
      <c r="L3789" s="455">
        <f t="shared" ca="1" si="172"/>
        <v>2707948888228.3662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2707948888228.3662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11283120367.618193</v>
      </c>
      <c r="L3790" s="455">
        <f t="shared" ca="1" si="172"/>
        <v>2719232008595.9844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2719232008595.9844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11330133369.149935</v>
      </c>
      <c r="L3791" s="455">
        <f t="shared" ca="1" si="172"/>
        <v>2730562141965.1343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2730562141965.1343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11377342258.188059</v>
      </c>
      <c r="L3792" s="455">
        <f t="shared" ca="1" si="172"/>
        <v>2741939484223.3223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2741939484223.3223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11424747850.93051</v>
      </c>
      <c r="L3793" s="455">
        <f t="shared" ca="1" si="172"/>
        <v>2753364232074.2529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2753364232074.2529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11472350966.976053</v>
      </c>
      <c r="L3794" s="455">
        <f t="shared" ca="1" si="172"/>
        <v>2764836583041.229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2764836583041.229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11520152429.338453</v>
      </c>
      <c r="L3795" s="455">
        <f t="shared" ca="1" si="172"/>
        <v>2776356735470.5674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2776356735470.5674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11568153064.460697</v>
      </c>
      <c r="L3796" s="455">
        <f t="shared" ca="1" si="172"/>
        <v>2787924888535.0283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2787924888535.0283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11616353702.229284</v>
      </c>
      <c r="L3797" s="455">
        <f t="shared" ca="1" si="172"/>
        <v>2799541242237.2578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2799541242237.2578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11664755175.988575</v>
      </c>
      <c r="L3798" s="455">
        <f t="shared" ca="1" si="172"/>
        <v>2811205997413.2466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2811205997413.2466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11713358322.555195</v>
      </c>
      <c r="L3799" s="455">
        <f t="shared" ca="1" si="172"/>
        <v>2822919355735.8018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2822919355735.8018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11762163982.232508</v>
      </c>
      <c r="L3800" s="455">
        <f t="shared" ca="1" si="172"/>
        <v>2834681519718.0342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2834681519718.0342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11811172998.825142</v>
      </c>
      <c r="L3801" s="455">
        <f t="shared" ca="1" si="172"/>
        <v>2846492692716.8594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2846492692716.8594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11860386219.65358</v>
      </c>
      <c r="L3802" s="455">
        <f t="shared" ca="1" si="172"/>
        <v>2858353078936.5132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2858353078936.5132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11909804495.568806</v>
      </c>
      <c r="L3803" s="455">
        <f t="shared" ca="1" si="172"/>
        <v>2870262883432.082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2870262883432.082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11959428680.967009</v>
      </c>
      <c r="L3804" s="455">
        <f t="shared" ca="1" si="172"/>
        <v>2882222312113.0488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2882222312113.0488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12009259633.804371</v>
      </c>
      <c r="L3805" s="455">
        <f t="shared" ca="1" si="172"/>
        <v>2894231571746.853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2894231571746.853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12059298215.611887</v>
      </c>
      <c r="L3806" s="455">
        <f t="shared" ca="1" si="172"/>
        <v>2906290869962.4648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2906290869962.4648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12109545291.510269</v>
      </c>
      <c r="L3807" s="455">
        <f t="shared" ca="1" si="172"/>
        <v>2918400415253.9751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2918400415253.9751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12160001730.224895</v>
      </c>
      <c r="L3808" s="455">
        <f t="shared" ca="1" si="172"/>
        <v>2930560416984.2002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2930560416984.2002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12210668404.100834</v>
      </c>
      <c r="L3809" s="455">
        <f t="shared" ca="1" si="172"/>
        <v>2942771085388.3013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2942771085388.3013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12261546189.117922</v>
      </c>
      <c r="L3810" s="455">
        <f t="shared" ca="1" si="172"/>
        <v>2955032631577.4194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2955032631577.4194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12312635964.905914</v>
      </c>
      <c r="L3811" s="455">
        <f t="shared" ca="1" si="172"/>
        <v>2967345267542.3252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2967345267542.3252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12363938614.759687</v>
      </c>
      <c r="L3812" s="455">
        <f t="shared" ca="1" si="172"/>
        <v>2979709206157.085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2979709206157.085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12415455025.65452</v>
      </c>
      <c r="L3813" s="455">
        <f t="shared" ca="1" si="172"/>
        <v>2992124661182.7393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2992124661182.7393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12467186088.261414</v>
      </c>
      <c r="L3814" s="455">
        <f t="shared" ca="1" si="172"/>
        <v>3004591847271.0005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3004591847271.0005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12519132696.962502</v>
      </c>
      <c r="L3815" s="455">
        <f t="shared" ca="1" si="172"/>
        <v>3017110979967.9629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3017110979967.9629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12571295749.866512</v>
      </c>
      <c r="L3816" s="455">
        <f t="shared" ca="1" si="172"/>
        <v>3029682275717.8296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3029682275717.8296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12623676148.824289</v>
      </c>
      <c r="L3817" s="455">
        <f t="shared" ca="1" si="172"/>
        <v>3042305951866.6538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3042305951866.6538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12676274799.444391</v>
      </c>
      <c r="L3818" s="455">
        <f t="shared" ca="1" si="172"/>
        <v>3054982226666.0981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3054982226666.0981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12729092611.108742</v>
      </c>
      <c r="L3819" s="455">
        <f t="shared" ca="1" si="172"/>
        <v>3067711319277.207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3067711319277.207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12782130496.988363</v>
      </c>
      <c r="L3820" s="455">
        <f t="shared" ca="1" si="172"/>
        <v>3080493449774.1953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3080493449774.1953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12835389374.059147</v>
      </c>
      <c r="L3821" s="455">
        <f t="shared" ca="1" si="172"/>
        <v>3093328839148.2544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3093328839148.2544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12888870163.117727</v>
      </c>
      <c r="L3822" s="455">
        <f t="shared" ca="1" si="172"/>
        <v>3106217709311.3721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3106217709311.3721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12942573788.797384</v>
      </c>
      <c r="L3823" s="455">
        <f t="shared" ca="1" si="172"/>
        <v>3119160283100.1694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3119160283100.1694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12996501179.58404</v>
      </c>
      <c r="L3824" s="455">
        <f t="shared" ca="1" si="172"/>
        <v>3132156784279.7534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3132156784279.7534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13050653267.832306</v>
      </c>
      <c r="L3825" s="455">
        <f t="shared" ca="1" si="172"/>
        <v>3145207437547.5859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3145207437547.5859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13105030989.781609</v>
      </c>
      <c r="L3826" s="455">
        <f t="shared" ca="1" si="172"/>
        <v>3158312468537.3677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3158312468537.3677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13159635285.572365</v>
      </c>
      <c r="L3827" s="455">
        <f t="shared" ca="1" si="172"/>
        <v>3171472103822.9399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3171472103822.9399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13214467099.262249</v>
      </c>
      <c r="L3828" s="455">
        <f t="shared" ca="1" si="172"/>
        <v>3184686570922.2021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3184686570922.2021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13269527378.842508</v>
      </c>
      <c r="L3829" s="455">
        <f t="shared" ca="1" si="172"/>
        <v>3197956098301.0444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3197956098301.0444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13324817076.254353</v>
      </c>
      <c r="L3830" s="455">
        <f t="shared" ca="1" si="172"/>
        <v>3211280915377.2988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3211280915377.2988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13380337147.405411</v>
      </c>
      <c r="L3831" s="455">
        <f t="shared" ca="1" si="172"/>
        <v>3224661252524.7041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3224661252524.7041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13436088552.186268</v>
      </c>
      <c r="L3832" s="455">
        <f t="shared" ca="1" si="172"/>
        <v>3238097341076.8901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3238097341076.8901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13492072254.487041</v>
      </c>
      <c r="L3833" s="455">
        <f t="shared" ref="L3833:L4087" ca="1" si="177">I3833-J3833+K3833</f>
        <v>3251589413331.377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3251589413331.377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13548289222.214071</v>
      </c>
      <c r="L3834" s="455">
        <f t="shared" ca="1" si="177"/>
        <v>3265137702553.5908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3265137702553.5908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13604740427.306629</v>
      </c>
      <c r="L3835" s="455">
        <f t="shared" ca="1" si="177"/>
        <v>3278742442980.8975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3278742442980.8975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13661426845.753738</v>
      </c>
      <c r="L3836" s="455">
        <f t="shared" ca="1" si="177"/>
        <v>3292403869826.6514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3292403869826.6514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13718349457.611048</v>
      </c>
      <c r="L3837" s="455">
        <f t="shared" ca="1" si="177"/>
        <v>3306122219284.2622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3306122219284.2622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13775509247.017759</v>
      </c>
      <c r="L3838" s="455">
        <f t="shared" ca="1" si="177"/>
        <v>3319897728531.2798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3319897728531.2798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13832907202.213665</v>
      </c>
      <c r="L3839" s="455">
        <f t="shared" ca="1" si="177"/>
        <v>3333730635733.4937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3333730635733.4937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13890544315.556223</v>
      </c>
      <c r="L3840" s="455">
        <f t="shared" ca="1" si="177"/>
        <v>3347621180049.0498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3347621180049.0498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13948421583.537706</v>
      </c>
      <c r="L3841" s="455">
        <f t="shared" ca="1" si="177"/>
        <v>3361569601632.5874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3361569601632.5874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14006540006.802446</v>
      </c>
      <c r="L3842" s="455">
        <f t="shared" ca="1" si="177"/>
        <v>3375576141639.3896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3375576141639.3896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14064900590.164124</v>
      </c>
      <c r="L3843" s="455">
        <f t="shared" ca="1" si="177"/>
        <v>3389641042229.5537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3389641042229.5537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14123504342.62314</v>
      </c>
      <c r="L3844" s="455">
        <f t="shared" ca="1" si="177"/>
        <v>3403764546572.1768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3403764546572.1768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14182352277.384069</v>
      </c>
      <c r="L3845" s="455">
        <f t="shared" ca="1" si="177"/>
        <v>3417946898849.561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3417946898849.561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14241445411.873171</v>
      </c>
      <c r="L3846" s="455">
        <f t="shared" ca="1" si="177"/>
        <v>3432188344261.4341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3432188344261.4341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14300784767.755976</v>
      </c>
      <c r="L3847" s="455">
        <f t="shared" ca="1" si="177"/>
        <v>3446489129029.1899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3446489129029.1899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14360371370.95496</v>
      </c>
      <c r="L3848" s="455">
        <f t="shared" ca="1" si="177"/>
        <v>3460849500400.145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3460849500400.145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14420206251.667271</v>
      </c>
      <c r="L3849" s="455">
        <f t="shared" ca="1" si="177"/>
        <v>3475269706651.8125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3475269706651.8125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14480290444.382549</v>
      </c>
      <c r="L3850" s="455">
        <f t="shared" ca="1" si="177"/>
        <v>3489749997096.1948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3489749997096.1948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14540624987.90081</v>
      </c>
      <c r="L3851" s="455">
        <f t="shared" ca="1" si="177"/>
        <v>3504290622084.0957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3504290622084.0957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14601210925.350399</v>
      </c>
      <c r="L3852" s="455">
        <f t="shared" ca="1" si="177"/>
        <v>3518891833009.4463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3518891833009.4463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14662049304.206024</v>
      </c>
      <c r="L3853" s="455">
        <f t="shared" ca="1" si="177"/>
        <v>3533553882313.6523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3533553882313.6523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14723141176.306885</v>
      </c>
      <c r="L3854" s="455">
        <f t="shared" ca="1" si="177"/>
        <v>3548277023489.959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3548277023489.959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14784487597.874826</v>
      </c>
      <c r="L3855" s="455">
        <f t="shared" ca="1" si="177"/>
        <v>3563061511087.834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3563061511087.834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14846089629.53264</v>
      </c>
      <c r="L3856" s="455">
        <f t="shared" ca="1" si="177"/>
        <v>3577907600717.3667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3577907600717.3667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14907948336.322361</v>
      </c>
      <c r="L3857" s="455">
        <f t="shared" ca="1" si="177"/>
        <v>3592815549053.689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3592815549053.689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14970064787.723703</v>
      </c>
      <c r="L3858" s="455">
        <f t="shared" ca="1" si="177"/>
        <v>3607785613841.4126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3607785613841.4126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15032440057.672554</v>
      </c>
      <c r="L3859" s="455">
        <f t="shared" ca="1" si="177"/>
        <v>3622818053899.085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3622818053899.085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15095075224.579521</v>
      </c>
      <c r="L3860" s="455">
        <f t="shared" ca="1" si="177"/>
        <v>3637913129123.6646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3637913129123.6646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15157971371.3486</v>
      </c>
      <c r="L3861" s="455">
        <f t="shared" ca="1" si="177"/>
        <v>3653071100495.0132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3653071100495.0132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15221129585.395887</v>
      </c>
      <c r="L3862" s="455">
        <f t="shared" ca="1" si="177"/>
        <v>3668292230080.4092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3668292230080.4092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15284550958.668371</v>
      </c>
      <c r="L3863" s="455">
        <f t="shared" ca="1" si="177"/>
        <v>3683576781039.0776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3683576781039.0776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15348236587.662821</v>
      </c>
      <c r="L3864" s="455">
        <f t="shared" ca="1" si="177"/>
        <v>3698925017626.7402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3698925017626.7402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15412187573.444748</v>
      </c>
      <c r="L3865" s="455">
        <f t="shared" ca="1" si="177"/>
        <v>3714337205200.1851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3714337205200.1851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15476405021.667435</v>
      </c>
      <c r="L3866" s="455">
        <f t="shared" ca="1" si="177"/>
        <v>3729813610221.8525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3729813610221.8525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15540890042.591051</v>
      </c>
      <c r="L3867" s="455">
        <f t="shared" ca="1" si="177"/>
        <v>3745354500264.4434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3745354500264.4434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15605643751.101847</v>
      </c>
      <c r="L3868" s="455">
        <f t="shared" ca="1" si="177"/>
        <v>3760960144015.5454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3760960144015.5454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15670667266.73144</v>
      </c>
      <c r="L3869" s="455">
        <f t="shared" ca="1" si="177"/>
        <v>3776630811282.2769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3776630811282.2769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15735961713.676151</v>
      </c>
      <c r="L3870" s="455">
        <f t="shared" ca="1" si="177"/>
        <v>3792366772995.9531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3792366772995.9531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15801528220.816471</v>
      </c>
      <c r="L3871" s="455">
        <f t="shared" ca="1" si="177"/>
        <v>3808168301216.7695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3808168301216.7695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15867367921.73654</v>
      </c>
      <c r="L3872" s="455">
        <f t="shared" ca="1" si="177"/>
        <v>3824035669138.5059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3824035669138.5059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15933481954.743774</v>
      </c>
      <c r="L3873" s="455">
        <f t="shared" ca="1" si="177"/>
        <v>3839969151093.2495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3839969151093.2495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15999871462.88854</v>
      </c>
      <c r="L3874" s="455">
        <f t="shared" ca="1" si="177"/>
        <v>3855969022556.1382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3855969022556.1382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16066537593.983908</v>
      </c>
      <c r="L3875" s="455">
        <f t="shared" ca="1" si="177"/>
        <v>3872035560150.1221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3872035560150.1221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16133481500.625509</v>
      </c>
      <c r="L3876" s="455">
        <f t="shared" ca="1" si="177"/>
        <v>3888169041650.7476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3888169041650.7476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16200704340.211449</v>
      </c>
      <c r="L3877" s="455">
        <f t="shared" ca="1" si="177"/>
        <v>3904369745990.959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3904369745990.959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16268207274.962326</v>
      </c>
      <c r="L3878" s="455">
        <f t="shared" ca="1" si="177"/>
        <v>3920637953265.9214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3920637953265.9214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16335991471.941339</v>
      </c>
      <c r="L3879" s="455">
        <f t="shared" ca="1" si="177"/>
        <v>3936973944737.8628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3936973944737.8628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16404058103.07443</v>
      </c>
      <c r="L3880" s="455">
        <f t="shared" ca="1" si="177"/>
        <v>3953378002840.937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3953378002840.937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16472408345.170572</v>
      </c>
      <c r="L3881" s="455">
        <f t="shared" ca="1" si="177"/>
        <v>3969850411186.1074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3969850411186.1074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16541043379.942114</v>
      </c>
      <c r="L3882" s="455">
        <f t="shared" ca="1" si="177"/>
        <v>3986391454566.0493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3986391454566.0493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16609964394.025206</v>
      </c>
      <c r="L3883" s="455">
        <f t="shared" ca="1" si="177"/>
        <v>4003001418960.0747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4003001418960.0747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16679172579.000311</v>
      </c>
      <c r="L3884" s="455">
        <f t="shared" ca="1" si="177"/>
        <v>4019680591539.0752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4019680591539.0752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16748669131.412811</v>
      </c>
      <c r="L3885" s="455">
        <f t="shared" ca="1" si="177"/>
        <v>4036429260670.4878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4036429260670.4878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16818455252.793699</v>
      </c>
      <c r="L3886" s="455">
        <f t="shared" ca="1" si="177"/>
        <v>4053247715923.2813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4053247715923.2813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16888532149.680338</v>
      </c>
      <c r="L3887" s="455">
        <f t="shared" ca="1" si="177"/>
        <v>4070136248072.9614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4070136248072.9614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16958901033.637341</v>
      </c>
      <c r="L3888" s="455">
        <f t="shared" ca="1" si="177"/>
        <v>4087095149106.5986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4087095149106.5986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17029563121.277496</v>
      </c>
      <c r="L3889" s="455">
        <f t="shared" ca="1" si="177"/>
        <v>4104124712227.876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4104124712227.876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17100519634.282814</v>
      </c>
      <c r="L3890" s="455">
        <f t="shared" ca="1" si="177"/>
        <v>4121225231862.1587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4121225231862.1587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17171771799.425663</v>
      </c>
      <c r="L3891" s="455">
        <f t="shared" ca="1" si="177"/>
        <v>4138397003661.5845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4138397003661.5845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17243320848.589935</v>
      </c>
      <c r="L3892" s="455">
        <f t="shared" ca="1" si="177"/>
        <v>4155640324510.1743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4155640324510.1743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17315168018.792389</v>
      </c>
      <c r="L3893" s="455">
        <f t="shared" ca="1" si="177"/>
        <v>4172955492528.9668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4172955492528.9668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17387314552.204029</v>
      </c>
      <c r="L3894" s="455">
        <f t="shared" ca="1" si="177"/>
        <v>4190342807081.1709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4190342807081.1709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17459761696.171547</v>
      </c>
      <c r="L3895" s="455">
        <f t="shared" ca="1" si="177"/>
        <v>4207802568777.3423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4207802568777.3423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17532510703.238926</v>
      </c>
      <c r="L3896" s="455">
        <f t="shared" ca="1" si="177"/>
        <v>4225335079480.5811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4225335079480.5811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17605562831.169086</v>
      </c>
      <c r="L3897" s="455">
        <f t="shared" ca="1" si="177"/>
        <v>4242940642311.75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4242940642311.75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17678919342.965626</v>
      </c>
      <c r="L3898" s="455">
        <f t="shared" ca="1" si="177"/>
        <v>4260619561654.7158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4260619561654.7158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17752581506.89465</v>
      </c>
      <c r="L3899" s="455">
        <f t="shared" ca="1" si="177"/>
        <v>4278372143161.6104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4278372143161.6104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17826550596.50671</v>
      </c>
      <c r="L3900" s="455">
        <f t="shared" ca="1" si="177"/>
        <v>4296198693758.1172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4296198693758.1172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17900827890.658825</v>
      </c>
      <c r="L3901" s="455">
        <f t="shared" ca="1" si="177"/>
        <v>4314099521648.7759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4314099521648.7759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17975414673.536568</v>
      </c>
      <c r="L3902" s="455">
        <f t="shared" ca="1" si="177"/>
        <v>4332074936322.3125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4332074936322.3125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18050312234.6763</v>
      </c>
      <c r="L3903" s="455">
        <f t="shared" ca="1" si="177"/>
        <v>4350125248556.9888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4350125248556.9888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18125521868.987453</v>
      </c>
      <c r="L3904" s="455">
        <f t="shared" ca="1" si="177"/>
        <v>4368250770425.9761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4368250770425.9761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18201044876.774902</v>
      </c>
      <c r="L3905" s="455">
        <f t="shared" ca="1" si="177"/>
        <v>4386451815302.751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4386451815302.751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18276882563.761463</v>
      </c>
      <c r="L3906" s="455">
        <f t="shared" ca="1" si="177"/>
        <v>4404728697866.5127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4404728697866.5127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18353036241.11047</v>
      </c>
      <c r="L3907" s="455">
        <f t="shared" ca="1" si="177"/>
        <v>4423081734107.623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4423081734107.623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18429507225.448429</v>
      </c>
      <c r="L3908" s="455">
        <f t="shared" ca="1" si="177"/>
        <v>4441511241333.0713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4441511241333.0713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18506296838.887798</v>
      </c>
      <c r="L3909" s="455">
        <f t="shared" ca="1" si="177"/>
        <v>4460017538171.959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4460017538171.959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18583406409.049828</v>
      </c>
      <c r="L3910" s="455">
        <f t="shared" ca="1" si="177"/>
        <v>4478600944581.0088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4478600944581.0088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18660837269.087536</v>
      </c>
      <c r="L3911" s="455">
        <f t="shared" ca="1" si="177"/>
        <v>4497261781850.0967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4497261781850.0967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18738590757.708736</v>
      </c>
      <c r="L3912" s="455">
        <f t="shared" ca="1" si="177"/>
        <v>4516000372607.8057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4516000372607.8057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18816668219.199188</v>
      </c>
      <c r="L3913" s="455">
        <f t="shared" ca="1" si="177"/>
        <v>4534817040827.0049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4534817040827.0049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18895071003.445854</v>
      </c>
      <c r="L3914" s="455">
        <f t="shared" ca="1" si="177"/>
        <v>4553712111830.4512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4553712111830.4512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18973800465.960213</v>
      </c>
      <c r="L3915" s="455">
        <f t="shared" ca="1" si="177"/>
        <v>4572685912296.4111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4572685912296.4111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19052857967.901714</v>
      </c>
      <c r="L3916" s="455">
        <f t="shared" ca="1" si="177"/>
        <v>4591738770264.3125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4591738770264.3125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19132244876.101303</v>
      </c>
      <c r="L3917" s="455">
        <f t="shared" ca="1" si="177"/>
        <v>4610871015140.4141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4610871015140.4141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19211962563.08506</v>
      </c>
      <c r="L3918" s="455">
        <f t="shared" ca="1" si="177"/>
        <v>4630082977703.499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4630082977703.499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19292012407.097912</v>
      </c>
      <c r="L3919" s="455">
        <f t="shared" ca="1" si="177"/>
        <v>4649374990110.5967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4649374990110.5967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19372395792.127487</v>
      </c>
      <c r="L3920" s="455">
        <f t="shared" ca="1" si="177"/>
        <v>4668747385902.7246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4668747385902.7246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19453114107.92802</v>
      </c>
      <c r="L3921" s="455">
        <f t="shared" ca="1" si="177"/>
        <v>4688200500010.6523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4688200500010.6523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19534168750.044384</v>
      </c>
      <c r="L3922" s="455">
        <f t="shared" ca="1" si="177"/>
        <v>4707734668760.6963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4707734668760.6963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19615561119.836235</v>
      </c>
      <c r="L3923" s="455">
        <f t="shared" ca="1" si="177"/>
        <v>4727350229880.5322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4727350229880.5322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19697292624.502216</v>
      </c>
      <c r="L3924" s="455">
        <f t="shared" ca="1" si="177"/>
        <v>4747047522505.0342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4747047522505.0342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19779364677.104309</v>
      </c>
      <c r="L3925" s="455">
        <f t="shared" ca="1" si="177"/>
        <v>4766826887182.1387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4766826887182.1387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19861778696.592243</v>
      </c>
      <c r="L3926" s="455">
        <f t="shared" ca="1" si="177"/>
        <v>4786688665878.7305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4786688665878.7305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19944536107.828045</v>
      </c>
      <c r="L3927" s="455">
        <f t="shared" ca="1" si="177"/>
        <v>4806633201986.5586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4806633201986.5586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20027638341.610661</v>
      </c>
      <c r="L3928" s="455">
        <f t="shared" ca="1" si="177"/>
        <v>4826660840328.1689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4826660840328.1689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20111086834.700703</v>
      </c>
      <c r="L3929" s="455">
        <f t="shared" ca="1" si="177"/>
        <v>4846771927162.8701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4846771927162.8701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20194883029.845291</v>
      </c>
      <c r="L3930" s="455">
        <f t="shared" ca="1" si="177"/>
        <v>4866966810192.7158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4866966810192.7158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20279028375.802982</v>
      </c>
      <c r="L3931" s="455">
        <f t="shared" ca="1" si="177"/>
        <v>4887245838568.5186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4887245838568.5186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20363524327.368828</v>
      </c>
      <c r="L3932" s="455">
        <f t="shared" ca="1" si="177"/>
        <v>4907609362895.8877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4907609362895.8877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20448372345.399532</v>
      </c>
      <c r="L3933" s="455">
        <f t="shared" ca="1" si="177"/>
        <v>4928057735241.2871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4928057735241.2871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20533573896.838696</v>
      </c>
      <c r="L3934" s="455">
        <f t="shared" ca="1" si="177"/>
        <v>4948591309138.126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4948591309138.126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20619130454.742191</v>
      </c>
      <c r="L3935" s="455">
        <f t="shared" ca="1" si="177"/>
        <v>4969210439592.8682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4969210439592.8682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20705043498.303616</v>
      </c>
      <c r="L3936" s="455">
        <f t="shared" ca="1" si="177"/>
        <v>4989915483091.1719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4989915483091.1719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20791314512.879883</v>
      </c>
      <c r="L3937" s="455">
        <f t="shared" ca="1" si="177"/>
        <v>5010706797604.0518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5010706797604.0518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20877944990.016884</v>
      </c>
      <c r="L3938" s="455">
        <f t="shared" ca="1" si="177"/>
        <v>5031584742594.0684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5031584742594.0684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20964936427.475285</v>
      </c>
      <c r="L3939" s="455">
        <f t="shared" ca="1" si="177"/>
        <v>5052549679021.5439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5052549679021.5439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21052290329.256432</v>
      </c>
      <c r="L3940" s="455">
        <f t="shared" ca="1" si="177"/>
        <v>5073601969350.8008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5073601969350.8008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21140008205.628338</v>
      </c>
      <c r="L3941" s="455">
        <f t="shared" ca="1" si="177"/>
        <v>5094741977556.4287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5094741977556.4287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21228091573.151787</v>
      </c>
      <c r="L3942" s="455">
        <f t="shared" ca="1" si="177"/>
        <v>5115970069129.5801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5115970069129.5801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21316541954.706585</v>
      </c>
      <c r="L3943" s="455">
        <f t="shared" ca="1" si="177"/>
        <v>5137286611084.2871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5137286611084.2871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21405360879.517864</v>
      </c>
      <c r="L3944" s="455">
        <f t="shared" ca="1" si="177"/>
        <v>5158691971963.8047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5158691971963.8047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21494549883.182518</v>
      </c>
      <c r="L3945" s="455">
        <f t="shared" ca="1" si="177"/>
        <v>5180186521846.9873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5180186521846.9873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21584110507.695782</v>
      </c>
      <c r="L3946" s="455">
        <f t="shared" ca="1" si="177"/>
        <v>5201770632354.6826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5201770632354.6826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21674044301.477844</v>
      </c>
      <c r="L3947" s="455">
        <f t="shared" ca="1" si="177"/>
        <v>5223444676656.1602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5223444676656.1602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21764352819.400665</v>
      </c>
      <c r="L3948" s="455">
        <f t="shared" ca="1" si="177"/>
        <v>5245209029475.5605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5245209029475.5605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21855037622.814835</v>
      </c>
      <c r="L3949" s="455">
        <f t="shared" ca="1" si="177"/>
        <v>5267064067098.375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5267064067098.375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21946100279.576561</v>
      </c>
      <c r="L3950" s="455">
        <f t="shared" ca="1" si="177"/>
        <v>5289010167377.9512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5289010167377.9512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22037542364.074795</v>
      </c>
      <c r="L3951" s="455">
        <f t="shared" ca="1" si="177"/>
        <v>5311047709742.0264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5311047709742.0264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22129365457.258442</v>
      </c>
      <c r="L3952" s="455">
        <f t="shared" ca="1" si="177"/>
        <v>5333177075199.2852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5333177075199.2852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22221571146.663689</v>
      </c>
      <c r="L3953" s="455">
        <f t="shared" ca="1" si="177"/>
        <v>5355398646345.9492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5355398646345.9492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22314161026.441456</v>
      </c>
      <c r="L3954" s="455">
        <f t="shared" ca="1" si="177"/>
        <v>5377712807372.3906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5377712807372.3906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22407136697.38496</v>
      </c>
      <c r="L3955" s="455">
        <f t="shared" ca="1" si="177"/>
        <v>5400119944069.7754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5400119944069.7754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22500499766.957397</v>
      </c>
      <c r="L3956" s="455">
        <f t="shared" ca="1" si="177"/>
        <v>5422620443836.7324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5422620443836.7324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22594251849.319717</v>
      </c>
      <c r="L3957" s="455">
        <f t="shared" ca="1" si="177"/>
        <v>5445214695686.0518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5445214695686.0518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22688394565.358547</v>
      </c>
      <c r="L3958" s="455">
        <f t="shared" ca="1" si="177"/>
        <v>5467903090251.4102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5467903090251.4102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22782929542.714211</v>
      </c>
      <c r="L3959" s="455">
        <f t="shared" ca="1" si="177"/>
        <v>5490686019794.124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5490686019794.124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22877858415.808849</v>
      </c>
      <c r="L3960" s="455">
        <f t="shared" ca="1" si="177"/>
        <v>5513563878209.9326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5513563878209.9326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22973182825.874718</v>
      </c>
      <c r="L3961" s="455">
        <f t="shared" ca="1" si="177"/>
        <v>5536537061035.8076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5536537061035.8076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23068904420.982533</v>
      </c>
      <c r="L3962" s="455">
        <f t="shared" ca="1" si="177"/>
        <v>5559605965456.79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5559605965456.79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23165024856.069958</v>
      </c>
      <c r="L3963" s="455">
        <f t="shared" ca="1" si="177"/>
        <v>5582770990312.8604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5582770990312.8604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23261545792.970253</v>
      </c>
      <c r="L3964" s="455">
        <f t="shared" ca="1" si="177"/>
        <v>5606032536105.8311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5606032536105.8311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23358468900.440964</v>
      </c>
      <c r="L3965" s="455">
        <f t="shared" ca="1" si="177"/>
        <v>5629391005006.2725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5629391005006.2725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23455795854.192802</v>
      </c>
      <c r="L3966" s="455">
        <f t="shared" ca="1" si="177"/>
        <v>5652846800860.4648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5652846800860.4648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23553528336.918602</v>
      </c>
      <c r="L3967" s="455">
        <f t="shared" ca="1" si="177"/>
        <v>5676400329197.3838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5676400329197.3838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23651668038.322433</v>
      </c>
      <c r="L3968" s="455">
        <f t="shared" ca="1" si="177"/>
        <v>5700051997235.7061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5700051997235.7061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23750216655.148773</v>
      </c>
      <c r="L3969" s="455">
        <f t="shared" ca="1" si="177"/>
        <v>5723802213890.8545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5723802213890.8545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23849175891.211895</v>
      </c>
      <c r="L3970" s="455">
        <f t="shared" ca="1" si="177"/>
        <v>5747651389782.0664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5747651389782.0664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23948547457.425278</v>
      </c>
      <c r="L3971" s="455">
        <f t="shared" ca="1" si="177"/>
        <v>5771599937239.4912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5771599937239.4912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24048333071.831215</v>
      </c>
      <c r="L3972" s="455">
        <f t="shared" ca="1" si="177"/>
        <v>5795648270311.3223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5795648270311.3223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24148534459.630508</v>
      </c>
      <c r="L3973" s="455">
        <f t="shared" ca="1" si="177"/>
        <v>5819796804770.9531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5819796804770.9531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24249153353.212303</v>
      </c>
      <c r="L3974" s="455">
        <f t="shared" ca="1" si="177"/>
        <v>5844045958124.165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5844045958124.165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24350191492.184021</v>
      </c>
      <c r="L3975" s="455">
        <f t="shared" ca="1" si="177"/>
        <v>5868396149616.3486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5868396149616.3486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24451650623.401451</v>
      </c>
      <c r="L3976" s="455">
        <f t="shared" ca="1" si="177"/>
        <v>5892847800239.75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5892847800239.75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24553532500.998959</v>
      </c>
      <c r="L3977" s="455">
        <f t="shared" ca="1" si="177"/>
        <v>5917401332740.749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5917401332740.749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24655838886.419788</v>
      </c>
      <c r="L3978" s="455">
        <f t="shared" ca="1" si="177"/>
        <v>5942057171627.1689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5942057171627.1689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24758571548.446537</v>
      </c>
      <c r="L3979" s="455">
        <f t="shared" ca="1" si="177"/>
        <v>5966815743175.6152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5966815743175.6152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24861732263.231731</v>
      </c>
      <c r="L3980" s="455">
        <f t="shared" ca="1" si="177"/>
        <v>5991677475438.8467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5991677475438.8467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24965322814.328529</v>
      </c>
      <c r="L3981" s="455">
        <f t="shared" ca="1" si="177"/>
        <v>6016642798253.1748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6016642798253.1748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25069344992.721561</v>
      </c>
      <c r="L3982" s="455">
        <f t="shared" ca="1" si="177"/>
        <v>6041712143245.8965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6041712143245.8965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25173800596.857903</v>
      </c>
      <c r="L3983" s="455">
        <f t="shared" ca="1" si="177"/>
        <v>6066885943842.7539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6066885943842.7539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25278691432.678143</v>
      </c>
      <c r="L3984" s="455">
        <f t="shared" ca="1" si="177"/>
        <v>6092164635275.4316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6092164635275.4316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25384019313.647633</v>
      </c>
      <c r="L3985" s="455">
        <f t="shared" ca="1" si="177"/>
        <v>6117548654589.0791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6117548654589.0791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25489786060.78783</v>
      </c>
      <c r="L3986" s="455">
        <f t="shared" ca="1" si="177"/>
        <v>6143038440649.8672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6143038440649.8672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25595993502.707779</v>
      </c>
      <c r="L3987" s="455">
        <f t="shared" ca="1" si="177"/>
        <v>6168634434152.5752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6168634434152.5752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25702643475.635731</v>
      </c>
      <c r="L3988" s="455">
        <f t="shared" ca="1" si="177"/>
        <v>6194337077628.2109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6194337077628.2109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25809737823.450878</v>
      </c>
      <c r="L3989" s="455">
        <f t="shared" ca="1" si="177"/>
        <v>6220146815451.6621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6220146815451.6621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25917278397.71526</v>
      </c>
      <c r="L3990" s="455">
        <f t="shared" ca="1" si="177"/>
        <v>6246064093849.377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6246064093849.377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26025267057.705738</v>
      </c>
      <c r="L3991" s="455">
        <f t="shared" ca="1" si="177"/>
        <v>6272089360907.083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6272089360907.083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26133705670.446178</v>
      </c>
      <c r="L3992" s="455">
        <f t="shared" ca="1" si="177"/>
        <v>6298223066577.5293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6298223066577.5293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26242596110.739704</v>
      </c>
      <c r="L3993" s="455">
        <f t="shared" ca="1" si="177"/>
        <v>6324465662688.2686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6324465662688.2686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26351940261.201118</v>
      </c>
      <c r="L3994" s="455">
        <f t="shared" ca="1" si="177"/>
        <v>6350817602949.4697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6350817602949.4697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26461740012.289455</v>
      </c>
      <c r="L3995" s="455">
        <f t="shared" ca="1" si="177"/>
        <v>6377279342961.7588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6377279342961.7588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26571997262.34066</v>
      </c>
      <c r="L3996" s="455">
        <f t="shared" ca="1" si="177"/>
        <v>6403851340224.0996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6403851340224.0996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26682713917.600414</v>
      </c>
      <c r="L3997" s="455">
        <f t="shared" ca="1" si="177"/>
        <v>6430534054141.7002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6430534054141.7002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26793891892.257084</v>
      </c>
      <c r="L3998" s="455">
        <f t="shared" ca="1" si="177"/>
        <v>6457327946033.957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6457327946033.957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26905533108.474819</v>
      </c>
      <c r="L3999" s="455">
        <f t="shared" ca="1" si="177"/>
        <v>6484233479142.4316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6484233479142.4316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27017639496.4268</v>
      </c>
      <c r="L4000" s="455">
        <f t="shared" ca="1" si="177"/>
        <v>6511251118638.8584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6511251118638.8584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27130212994.328575</v>
      </c>
      <c r="L4001" s="455">
        <f t="shared" ca="1" si="177"/>
        <v>6538381331633.1865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6538381331633.1865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27243255548.471611</v>
      </c>
      <c r="L4002" s="455">
        <f t="shared" ca="1" si="177"/>
        <v>6565624587181.6582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6565624587181.6582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27356769113.256908</v>
      </c>
      <c r="L4003" s="455">
        <f t="shared" ca="1" si="177"/>
        <v>6592981356294.915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6592981356294.915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27470755651.228813</v>
      </c>
      <c r="L4004" s="455">
        <f t="shared" ca="1" si="177"/>
        <v>6620452111946.1436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6620452111946.1436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27585217133.108932</v>
      </c>
      <c r="L4005" s="455">
        <f t="shared" ca="1" si="177"/>
        <v>6648037329079.2529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6648037329079.2529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27700155537.830219</v>
      </c>
      <c r="L4006" s="455">
        <f t="shared" ca="1" si="177"/>
        <v>6675737484617.083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6675737484617.083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27815572852.571178</v>
      </c>
      <c r="L4007" s="455">
        <f t="shared" ca="1" si="177"/>
        <v>6703553057469.6543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6703553057469.6543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27931471072.790226</v>
      </c>
      <c r="L4008" s="455">
        <f t="shared" ca="1" si="177"/>
        <v>6731484528542.4443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6731484528542.4443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28047852202.260185</v>
      </c>
      <c r="L4009" s="455">
        <f t="shared" ca="1" si="177"/>
        <v>6759532380744.7041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6759532380744.7041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28164718253.102932</v>
      </c>
      <c r="L4010" s="455">
        <f t="shared" ca="1" si="177"/>
        <v>6787697098997.8066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6787697098997.8066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28282071245.824192</v>
      </c>
      <c r="L4011" s="455">
        <f t="shared" ca="1" si="177"/>
        <v>6815979170243.6309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6815979170243.6309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28399913209.348461</v>
      </c>
      <c r="L4012" s="455">
        <f t="shared" ca="1" si="177"/>
        <v>6844379083452.9795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6844379083452.9795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28518246181.054081</v>
      </c>
      <c r="L4013" s="455">
        <f t="shared" ca="1" si="177"/>
        <v>6872897329634.0332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6872897329634.0332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28637072206.808472</v>
      </c>
      <c r="L4014" s="455">
        <f t="shared" ca="1" si="177"/>
        <v>6901534401840.8418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6901534401840.8418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28756393341.003506</v>
      </c>
      <c r="L4015" s="455">
        <f t="shared" ca="1" si="177"/>
        <v>6930290795181.8457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6930290795181.8457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28876211646.591022</v>
      </c>
      <c r="L4016" s="455">
        <f t="shared" ca="1" si="177"/>
        <v>6959167006828.4365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6959167006828.4365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28996529195.118484</v>
      </c>
      <c r="L4017" s="455">
        <f t="shared" ca="1" si="177"/>
        <v>6988163536023.5547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6988163536023.5547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29117348066.764812</v>
      </c>
      <c r="L4018" s="455">
        <f t="shared" ca="1" si="177"/>
        <v>7017280884090.3193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7017280884090.3193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29238670350.376335</v>
      </c>
      <c r="L4019" s="455">
        <f t="shared" ca="1" si="177"/>
        <v>7046519554440.6953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7046519554440.6953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29360498143.502895</v>
      </c>
      <c r="L4020" s="455">
        <f t="shared" ca="1" si="177"/>
        <v>7075880052584.1982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7075880052584.1982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29482833552.434158</v>
      </c>
      <c r="L4021" s="455">
        <f t="shared" ca="1" si="177"/>
        <v>7105362886136.6328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7105362886136.6328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29605678692.23597</v>
      </c>
      <c r="L4022" s="455">
        <f t="shared" ca="1" si="177"/>
        <v>7134968564828.8691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7134968564828.8691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29729035686.786957</v>
      </c>
      <c r="L4023" s="455">
        <f t="shared" ca="1" si="177"/>
        <v>7164697600515.6563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7164697600515.6563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29852906668.815239</v>
      </c>
      <c r="L4024" s="455">
        <f t="shared" ca="1" si="177"/>
        <v>7194550507184.4717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7194550507184.4717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29977293779.935295</v>
      </c>
      <c r="L4025" s="455">
        <f t="shared" ca="1" si="177"/>
        <v>7224527800964.4072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7224527800964.4072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30102199170.685032</v>
      </c>
      <c r="L4026" s="455">
        <f t="shared" ca="1" si="177"/>
        <v>7254630000135.0918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7254630000135.0918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30227625000.562881</v>
      </c>
      <c r="L4027" s="455">
        <f t="shared" ca="1" si="177"/>
        <v>7284857625135.6543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7284857625135.6543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30353573438.065228</v>
      </c>
      <c r="L4028" s="455">
        <f t="shared" ca="1" si="177"/>
        <v>7315211198573.7197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7315211198573.7197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30480046660.723831</v>
      </c>
      <c r="L4029" s="455">
        <f t="shared" ca="1" si="177"/>
        <v>7345691245234.4434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7345691245234.4434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30607046855.143513</v>
      </c>
      <c r="L4030" s="455">
        <f t="shared" ca="1" si="177"/>
        <v>7376298292089.5869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7376298292089.5869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30734576217.039948</v>
      </c>
      <c r="L4031" s="455">
        <f t="shared" ca="1" si="177"/>
        <v>7407032868306.627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7407032868306.627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30862636951.277611</v>
      </c>
      <c r="L4032" s="455">
        <f t="shared" ca="1" si="177"/>
        <v>7437895505257.9043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7437895505257.9043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30991231271.907928</v>
      </c>
      <c r="L4033" s="455">
        <f t="shared" ca="1" si="177"/>
        <v>7468886736529.8125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7468886736529.8125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31120361402.20755</v>
      </c>
      <c r="L4034" s="455">
        <f t="shared" ca="1" si="177"/>
        <v>7500007097932.0205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7500007097932.0205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31250029574.716755</v>
      </c>
      <c r="L4035" s="455">
        <f t="shared" ca="1" si="177"/>
        <v>7531257127506.7373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7531257127506.7373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31380238031.278069</v>
      </c>
      <c r="L4036" s="455">
        <f t="shared" ca="1" si="177"/>
        <v>7562637365538.0156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7562637365538.0156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31510989023.075066</v>
      </c>
      <c r="L4037" s="455">
        <f t="shared" ca="1" si="177"/>
        <v>7594148354561.0908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7594148354561.0908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31642284810.671215</v>
      </c>
      <c r="L4038" s="455">
        <f t="shared" ca="1" si="177"/>
        <v>7625790639371.7617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7625790639371.7617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31774127664.049011</v>
      </c>
      <c r="L4039" s="455">
        <f t="shared" ca="1" si="177"/>
        <v>7657564767035.8105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7657564767035.8105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31906519862.649212</v>
      </c>
      <c r="L4040" s="455">
        <f t="shared" ca="1" si="177"/>
        <v>7689471286898.46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7689471286898.46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32039463695.410248</v>
      </c>
      <c r="L4041" s="455">
        <f t="shared" ca="1" si="177"/>
        <v>7721510750593.8701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7721510750593.8701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32172961460.807789</v>
      </c>
      <c r="L4042" s="455">
        <f t="shared" ca="1" si="177"/>
        <v>7753683712054.6777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7753683712054.6777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32307015466.894493</v>
      </c>
      <c r="L4043" s="455">
        <f t="shared" ca="1" si="177"/>
        <v>7785990727521.5723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7785990727521.5723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32441628031.339886</v>
      </c>
      <c r="L4044" s="455">
        <f t="shared" ca="1" si="177"/>
        <v>7818432355552.9121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7818432355552.9121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32576801481.470467</v>
      </c>
      <c r="L4045" s="455">
        <f t="shared" ca="1" si="177"/>
        <v>7851009157034.3828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7851009157034.3828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32712538154.309929</v>
      </c>
      <c r="L4046" s="455">
        <f t="shared" ca="1" si="177"/>
        <v>7883721695188.6924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7883721695188.6924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32848840396.619556</v>
      </c>
      <c r="L4047" s="455">
        <f t="shared" ca="1" si="177"/>
        <v>7916570535585.3115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7916570535585.3115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32985710564.938797</v>
      </c>
      <c r="L4048" s="455">
        <f t="shared" ca="1" si="177"/>
        <v>7949556246150.25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7949556246150.25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33123151025.626041</v>
      </c>
      <c r="L4049" s="455">
        <f t="shared" ca="1" si="177"/>
        <v>7982679397175.876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7982679397175.876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33261164154.899483</v>
      </c>
      <c r="L4050" s="455">
        <f t="shared" ca="1" si="177"/>
        <v>8015940561330.7754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8015940561330.7754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33399752338.878235</v>
      </c>
      <c r="L4051" s="455">
        <f t="shared" ca="1" si="177"/>
        <v>8049340313669.6533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8049340313669.6533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33538917973.62355</v>
      </c>
      <c r="L4052" s="455">
        <f t="shared" ca="1" si="177"/>
        <v>8082879231643.2773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8082879231643.2773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33678663465.180317</v>
      </c>
      <c r="L4053" s="455">
        <f t="shared" ca="1" si="177"/>
        <v>8116557895108.458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8116557895108.458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33818991229.61858</v>
      </c>
      <c r="L4054" s="455">
        <f t="shared" ca="1" si="177"/>
        <v>8150376886338.0762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8150376886338.0762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33959903693.075321</v>
      </c>
      <c r="L4055" s="455">
        <f t="shared" ca="1" si="177"/>
        <v>8184336790031.1514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8184336790031.1514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34101403291.796463</v>
      </c>
      <c r="L4056" s="455">
        <f t="shared" ca="1" si="177"/>
        <v>8218438193322.9482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8218438193322.9482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34243492472.178951</v>
      </c>
      <c r="L4057" s="455">
        <f t="shared" ca="1" si="177"/>
        <v>8252681685795.127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8252681685795.127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34386173690.813026</v>
      </c>
      <c r="L4058" s="455">
        <f t="shared" ca="1" si="177"/>
        <v>8287067859485.9404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8287067859485.9404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34529449414.524757</v>
      </c>
      <c r="L4059" s="455">
        <f t="shared" ca="1" si="177"/>
        <v>8321597308900.4648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8321597308900.4648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34673322120.418602</v>
      </c>
      <c r="L4060" s="455">
        <f t="shared" ca="1" si="177"/>
        <v>8356270631020.8838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8356270631020.8838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34817794295.920349</v>
      </c>
      <c r="L4061" s="455">
        <f t="shared" ca="1" si="177"/>
        <v>8391088425316.8037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8391088425316.8037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34962868438.820023</v>
      </c>
      <c r="L4062" s="455">
        <f t="shared" ca="1" si="177"/>
        <v>8426051293755.624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8426051293755.624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35108547057.315102</v>
      </c>
      <c r="L4063" s="455">
        <f t="shared" ca="1" si="177"/>
        <v>8461159840812.9395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8461159840812.9395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35254832670.053917</v>
      </c>
      <c r="L4064" s="455">
        <f t="shared" ca="1" si="177"/>
        <v>8496414673482.9932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8496414673482.9932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35401727806.179138</v>
      </c>
      <c r="L4065" s="455">
        <f t="shared" ca="1" si="177"/>
        <v>8531816401289.1719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8531816401289.1719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35549235005.371552</v>
      </c>
      <c r="L4066" s="455">
        <f t="shared" ca="1" si="177"/>
        <v>8567365636294.543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8567365636294.543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35697356817.893929</v>
      </c>
      <c r="L4067" s="455">
        <f t="shared" ca="1" si="177"/>
        <v>8603062993112.4365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8603062993112.4365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35846095804.635155</v>
      </c>
      <c r="L4068" s="455">
        <f t="shared" ca="1" si="177"/>
        <v>8638909088917.0713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8638909088917.0713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35995454537.154465</v>
      </c>
      <c r="L4069" s="455">
        <f t="shared" ca="1" si="177"/>
        <v>8674904543454.2256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8674904543454.2256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36145435597.725945</v>
      </c>
      <c r="L4070" s="455">
        <f t="shared" ca="1" si="177"/>
        <v>8711049979051.9512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8711049979051.9512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36296041579.383133</v>
      </c>
      <c r="L4071" s="455">
        <f t="shared" ca="1" si="177"/>
        <v>8747346020631.334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8747346020631.334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36447275085.96389</v>
      </c>
      <c r="L4072" s="455">
        <f t="shared" ca="1" si="177"/>
        <v>8783793295717.2979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8783793295717.2979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36599138732.155411</v>
      </c>
      <c r="L4073" s="455">
        <f t="shared" ca="1" si="177"/>
        <v>8820392434449.4531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8820392434449.4531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36751635143.539391</v>
      </c>
      <c r="L4074" s="455">
        <f t="shared" ca="1" si="177"/>
        <v>8857144069592.9922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8857144069592.9922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36904766956.637466</v>
      </c>
      <c r="L4075" s="455">
        <f t="shared" ca="1" si="177"/>
        <v>8894048836549.6289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8894048836549.6289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37058536818.956787</v>
      </c>
      <c r="L4076" s="455">
        <f t="shared" ca="1" si="177"/>
        <v>8931107373368.5859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8931107373368.5859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37212947389.035774</v>
      </c>
      <c r="L4077" s="455">
        <f t="shared" ca="1" si="177"/>
        <v>8968320320757.6211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8968320320757.6211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37368001336.490089</v>
      </c>
      <c r="L4078" s="455">
        <f t="shared" ca="1" si="177"/>
        <v>9005688322094.1113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9005688322094.1113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37523701342.0588</v>
      </c>
      <c r="L4079" s="455">
        <f t="shared" ca="1" si="177"/>
        <v>9043212023436.1699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9043212023436.1699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37680050097.650711</v>
      </c>
      <c r="L4080" s="455">
        <f t="shared" ca="1" si="177"/>
        <v>9080892073533.8203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9080892073533.8203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37837050306.390915</v>
      </c>
      <c r="L4081" s="455">
        <f t="shared" ca="1" si="177"/>
        <v>9118729123840.2109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9118729123840.2109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37994704682.667542</v>
      </c>
      <c r="L4082" s="455">
        <f t="shared" ca="1" si="177"/>
        <v>9156723828522.8789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9156723828522.8789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38153015952.178665</v>
      </c>
      <c r="L4083" s="455">
        <f t="shared" ca="1" si="177"/>
        <v>9194876844475.0566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9194876844475.0566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38311986851.979401</v>
      </c>
      <c r="L4084" s="455">
        <f t="shared" ca="1" si="177"/>
        <v>9233188831327.0352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9233188831327.0352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38471620130.529312</v>
      </c>
      <c r="L4085" s="455">
        <f t="shared" ca="1" si="177"/>
        <v>9271660451457.5645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9271660451457.5645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38631918547.739853</v>
      </c>
      <c r="L4086" s="455">
        <f t="shared" ca="1" si="177"/>
        <v>9310292370005.3047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9310292370005.3047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38792884875.022102</v>
      </c>
      <c r="L4087" s="455">
        <f t="shared" ca="1" si="177"/>
        <v>9349085254880.3262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9349085254880.3262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38954521895.334694</v>
      </c>
      <c r="L4088" s="455">
        <f t="shared" ref="L4088:L4342" ca="1" si="182">I4088-J4088+K4088</f>
        <v>9388039776775.6602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9388039776775.6602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39116832403.231918</v>
      </c>
      <c r="L4089" s="455">
        <f t="shared" ca="1" si="182"/>
        <v>9427156609178.8926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9427156609178.8926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39279819204.912048</v>
      </c>
      <c r="L4090" s="455">
        <f t="shared" ca="1" si="182"/>
        <v>9466436428383.8047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9466436428383.8047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39443485118.265854</v>
      </c>
      <c r="L4091" s="455">
        <f t="shared" ca="1" si="182"/>
        <v>9505879913502.0703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9505879913502.0703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39607832972.925293</v>
      </c>
      <c r="L4092" s="455">
        <f t="shared" ca="1" si="182"/>
        <v>9545487746474.9961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9545487746474.9961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39772865610.312485</v>
      </c>
      <c r="L4093" s="455">
        <f t="shared" ca="1" si="182"/>
        <v>9585260612085.3086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9585260612085.3086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39938585883.688782</v>
      </c>
      <c r="L4094" s="455">
        <f t="shared" ca="1" si="182"/>
        <v>9625199197968.998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9625199197968.998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40104996658.204155</v>
      </c>
      <c r="L4095" s="455">
        <f t="shared" ca="1" si="182"/>
        <v>9665304194627.2031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9665304194627.2031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40272100810.946678</v>
      </c>
      <c r="L4096" s="455">
        <f t="shared" ca="1" si="182"/>
        <v>9705576295438.1504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9705576295438.1504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40439901230.992294</v>
      </c>
      <c r="L4097" s="455">
        <f t="shared" ca="1" si="182"/>
        <v>9746016196669.1426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9746016196669.1426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40608400819.454758</v>
      </c>
      <c r="L4098" s="455">
        <f t="shared" ca="1" si="182"/>
        <v>9786624597488.5977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9786624597488.5977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40777602489.53582</v>
      </c>
      <c r="L4099" s="455">
        <f t="shared" ca="1" si="182"/>
        <v>9827402199978.1328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9827402199978.1328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40947509166.575554</v>
      </c>
      <c r="L4100" s="455">
        <f t="shared" ca="1" si="182"/>
        <v>9868349709144.709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9868349709144.709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41118123788.102951</v>
      </c>
      <c r="L4101" s="455">
        <f t="shared" ca="1" si="182"/>
        <v>9909467832932.8125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9909467832932.8125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41289449303.886719</v>
      </c>
      <c r="L4102" s="455">
        <f t="shared" ca="1" si="182"/>
        <v>9950757282236.6992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9950757282236.6992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41461488675.986244</v>
      </c>
      <c r="L4103" s="455">
        <f t="shared" ca="1" si="182"/>
        <v>9992218770912.6855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9992218770912.6855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41634244878.802856</v>
      </c>
      <c r="L4104" s="455">
        <f t="shared" ca="1" si="182"/>
        <v>10033853015791.488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10033853015791.488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41807720899.131203</v>
      </c>
      <c r="L4105" s="455">
        <f t="shared" ca="1" si="182"/>
        <v>10075660736690.619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10075660736690.619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41981919736.210915</v>
      </c>
      <c r="L4106" s="455">
        <f t="shared" ca="1" si="182"/>
        <v>10117642656426.83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10117642656426.83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42156844401.778458</v>
      </c>
      <c r="L4107" s="455">
        <f t="shared" ca="1" si="182"/>
        <v>10159799500828.609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10159799500828.609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42332497920.119202</v>
      </c>
      <c r="L4108" s="455">
        <f t="shared" ca="1" si="182"/>
        <v>10202131998748.729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10202131998748.729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42508883328.119705</v>
      </c>
      <c r="L4109" s="455">
        <f t="shared" ca="1" si="182"/>
        <v>10244640882076.848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10244640882076.848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42686003675.320198</v>
      </c>
      <c r="L4110" s="455">
        <f t="shared" ca="1" si="182"/>
        <v>10287326885752.168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10287326885752.168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42863862023.967369</v>
      </c>
      <c r="L4111" s="455">
        <f t="shared" ca="1" si="182"/>
        <v>10330190747776.135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10330190747776.135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43042461449.06723</v>
      </c>
      <c r="L4112" s="455">
        <f t="shared" ca="1" si="182"/>
        <v>10373233209225.201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10373233209225.201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43221805038.438339</v>
      </c>
      <c r="L4113" s="455">
        <f t="shared" ca="1" si="182"/>
        <v>10416455014263.639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10416455014263.639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43401895892.76516</v>
      </c>
      <c r="L4114" s="455">
        <f t="shared" ca="1" si="182"/>
        <v>10459856910156.404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10459856910156.404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43582737125.651688</v>
      </c>
      <c r="L4115" s="455">
        <f t="shared" ca="1" si="182"/>
        <v>10503439647282.057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10503439647282.057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43764331863.675232</v>
      </c>
      <c r="L4116" s="455">
        <f t="shared" ca="1" si="182"/>
        <v>10547203979145.732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10547203979145.732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43946683246.440552</v>
      </c>
      <c r="L4117" s="455">
        <f t="shared" ca="1" si="182"/>
        <v>10591150662392.174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10591150662392.174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44129794426.634056</v>
      </c>
      <c r="L4118" s="455">
        <f t="shared" ca="1" si="182"/>
        <v>10635280456818.809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10635280456818.809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44313668570.078369</v>
      </c>
      <c r="L4119" s="455">
        <f t="shared" ca="1" si="182"/>
        <v>10679594125388.887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10679594125388.887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44498308855.787025</v>
      </c>
      <c r="L4120" s="455">
        <f t="shared" ca="1" si="182"/>
        <v>10724092434244.674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10724092434244.674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44683718476.01947</v>
      </c>
      <c r="L4121" s="455">
        <f t="shared" ca="1" si="182"/>
        <v>10768776152720.693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10768776152720.693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44869900636.33622</v>
      </c>
      <c r="L4122" s="455">
        <f t="shared" ca="1" si="182"/>
        <v>10813646053357.029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10813646053357.029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45056858555.654289</v>
      </c>
      <c r="L4123" s="455">
        <f t="shared" ca="1" si="182"/>
        <v>10858702911912.684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10858702911912.684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45244595466.302849</v>
      </c>
      <c r="L4124" s="455">
        <f t="shared" ca="1" si="182"/>
        <v>10903947507378.986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10903947507378.986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45433114614.079109</v>
      </c>
      <c r="L4125" s="455">
        <f t="shared" ca="1" si="182"/>
        <v>10949380621993.066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10949380621993.066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45622419258.304443</v>
      </c>
      <c r="L4126" s="455">
        <f t="shared" ca="1" si="182"/>
        <v>10995003041251.371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10995003041251.371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45812512671.880714</v>
      </c>
      <c r="L4127" s="455">
        <f t="shared" ca="1" si="182"/>
        <v>11040815553923.252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11040815553923.252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46003398141.346886</v>
      </c>
      <c r="L4128" s="455">
        <f t="shared" ca="1" si="182"/>
        <v>11086818952064.6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11086818952064.6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46195078966.935829</v>
      </c>
      <c r="L4129" s="455">
        <f t="shared" ca="1" si="182"/>
        <v>11133014031031.535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11133014031031.535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46387558462.631393</v>
      </c>
      <c r="L4130" s="455">
        <f t="shared" ca="1" si="182"/>
        <v>11179401589494.166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11179401589494.166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46580839956.225693</v>
      </c>
      <c r="L4131" s="455">
        <f t="shared" ca="1" si="182"/>
        <v>11225982429450.393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11225982429450.393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46774926789.376633</v>
      </c>
      <c r="L4132" s="455">
        <f t="shared" ca="1" si="182"/>
        <v>11272757356239.77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11272757356239.77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46969822317.665703</v>
      </c>
      <c r="L4133" s="455">
        <f t="shared" ca="1" si="182"/>
        <v>11319727178557.436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11319727178557.436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47165529910.655983</v>
      </c>
      <c r="L4134" s="455">
        <f t="shared" ca="1" si="182"/>
        <v>11366892708468.092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11366892708468.092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47362052951.950378</v>
      </c>
      <c r="L4135" s="455">
        <f t="shared" ca="1" si="182"/>
        <v>11414254761420.043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11414254761420.043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47559394839.250175</v>
      </c>
      <c r="L4136" s="455">
        <f t="shared" ca="1" si="182"/>
        <v>11461814156259.293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11461814156259.293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47757558984.413719</v>
      </c>
      <c r="L4137" s="455">
        <f t="shared" ca="1" si="182"/>
        <v>11509571715243.707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11509571715243.707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47956548813.515442</v>
      </c>
      <c r="L4138" s="455">
        <f t="shared" ca="1" si="182"/>
        <v>11557528264057.223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11557528264057.223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48156367766.90509</v>
      </c>
      <c r="L4139" s="455">
        <f t="shared" ca="1" si="182"/>
        <v>11605684631824.127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11605684631824.127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48357019299.267197</v>
      </c>
      <c r="L4140" s="455">
        <f t="shared" ca="1" si="182"/>
        <v>11654041651123.395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11654041651123.395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48558506879.680809</v>
      </c>
      <c r="L4141" s="455">
        <f t="shared" ca="1" si="182"/>
        <v>11702600158003.076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11702600158003.076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48760833991.679482</v>
      </c>
      <c r="L4142" s="455">
        <f t="shared" ca="1" si="182"/>
        <v>11751360991994.756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11751360991994.756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48964004133.311485</v>
      </c>
      <c r="L4143" s="455">
        <f t="shared" ca="1" si="182"/>
        <v>11800324996128.066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11800324996128.066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49168020817.200279</v>
      </c>
      <c r="L4144" s="455">
        <f t="shared" ca="1" si="182"/>
        <v>11849493016945.268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11849493016945.268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49372887570.605278</v>
      </c>
      <c r="L4145" s="455">
        <f t="shared" ca="1" si="182"/>
        <v>11898865904515.873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11898865904515.873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49578607935.482803</v>
      </c>
      <c r="L4146" s="455">
        <f t="shared" ca="1" si="182"/>
        <v>11948444512451.355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11948444512451.355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49785185468.547318</v>
      </c>
      <c r="L4147" s="455">
        <f t="shared" ca="1" si="182"/>
        <v>11998229697919.902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11998229697919.902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49992623741.332924</v>
      </c>
      <c r="L4148" s="455">
        <f t="shared" ca="1" si="182"/>
        <v>12048222321661.234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12048222321661.234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50200926340.255142</v>
      </c>
      <c r="L4149" s="455">
        <f t="shared" ca="1" si="182"/>
        <v>12098423248001.49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12098423248001.49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50410096866.672874</v>
      </c>
      <c r="L4150" s="455">
        <f t="shared" ca="1" si="182"/>
        <v>12148833344868.164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12148833344868.164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50620138936.950684</v>
      </c>
      <c r="L4151" s="455">
        <f t="shared" ca="1" si="182"/>
        <v>12199453483805.115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12199453483805.115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50831056182.521317</v>
      </c>
      <c r="L4152" s="455">
        <f t="shared" ca="1" si="182"/>
        <v>12250284539987.637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12250284539987.637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51042852249.948486</v>
      </c>
      <c r="L4153" s="455">
        <f t="shared" ca="1" si="182"/>
        <v>12301327392237.586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12301327392237.586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51255530800.989944</v>
      </c>
      <c r="L4154" s="455">
        <f t="shared" ca="1" si="182"/>
        <v>12352582923038.576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12352582923038.576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51469095512.660736</v>
      </c>
      <c r="L4155" s="455">
        <f t="shared" ca="1" si="182"/>
        <v>12404052018551.236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12404052018551.236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51683550077.296814</v>
      </c>
      <c r="L4156" s="455">
        <f t="shared" ca="1" si="182"/>
        <v>12455735568628.533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12455735568628.533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51898898202.618889</v>
      </c>
      <c r="L4157" s="455">
        <f t="shared" ca="1" si="182"/>
        <v>12507634466831.152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12507634466831.152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52115143611.796471</v>
      </c>
      <c r="L4158" s="455">
        <f t="shared" ca="1" si="182"/>
        <v>12559749610442.949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12559749610442.949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52332290043.512291</v>
      </c>
      <c r="L4159" s="455">
        <f t="shared" ca="1" si="182"/>
        <v>12612081900486.461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12612081900486.461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52550341252.026917</v>
      </c>
      <c r="L4160" s="455">
        <f t="shared" ca="1" si="182"/>
        <v>12664632241738.488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12664632241738.488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52769301007.243698</v>
      </c>
      <c r="L4161" s="455">
        <f t="shared" ca="1" si="182"/>
        <v>12717401542745.732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12717401542745.732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52989173094.773888</v>
      </c>
      <c r="L4162" s="455">
        <f t="shared" ca="1" si="182"/>
        <v>12770390715840.506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12770390715840.506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53209961316.002106</v>
      </c>
      <c r="L4163" s="455">
        <f t="shared" ca="1" si="182"/>
        <v>12823600677156.508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12823600677156.508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53431669488.152115</v>
      </c>
      <c r="L4164" s="455">
        <f t="shared" ca="1" si="182"/>
        <v>12877032346644.66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12877032346644.66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53654301444.352753</v>
      </c>
      <c r="L4165" s="455">
        <f t="shared" ca="1" si="182"/>
        <v>12930686648089.014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12930686648089.014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53877861033.704224</v>
      </c>
      <c r="L4166" s="455">
        <f t="shared" ca="1" si="182"/>
        <v>12984564509122.719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12984564509122.719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54102352121.344658</v>
      </c>
      <c r="L4167" s="455">
        <f t="shared" ca="1" si="182"/>
        <v>13038666861244.063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13038666861244.063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54327778588.51693</v>
      </c>
      <c r="L4168" s="455">
        <f t="shared" ca="1" si="182"/>
        <v>13092994639832.58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13092994639832.58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54554144332.63575</v>
      </c>
      <c r="L4169" s="455">
        <f t="shared" ca="1" si="182"/>
        <v>13147548784165.217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13147548784165.217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54781453267.355072</v>
      </c>
      <c r="L4170" s="455">
        <f t="shared" ca="1" si="182"/>
        <v>13202330237432.572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13202330237432.572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55009709322.635719</v>
      </c>
      <c r="L4171" s="455">
        <f t="shared" ca="1" si="182"/>
        <v>13257339946755.207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13257339946755.207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55238916444.813362</v>
      </c>
      <c r="L4172" s="455">
        <f t="shared" ca="1" si="182"/>
        <v>13312578863200.02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13312578863200.02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55469078596.666748</v>
      </c>
      <c r="L4173" s="455">
        <f t="shared" ca="1" si="182"/>
        <v>13368047941796.686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13368047941796.686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55700199757.486191</v>
      </c>
      <c r="L4174" s="455">
        <f t="shared" ca="1" si="182"/>
        <v>13423748141554.172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13423748141554.172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55932283923.14238</v>
      </c>
      <c r="L4175" s="455">
        <f t="shared" ca="1" si="182"/>
        <v>13479680425477.314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13479680425477.314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56165335106.155479</v>
      </c>
      <c r="L4176" s="455">
        <f t="shared" ca="1" si="182"/>
        <v>13535845760583.471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13535845760583.471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56399357335.764458</v>
      </c>
      <c r="L4177" s="455">
        <f t="shared" ca="1" si="182"/>
        <v>13592245117919.234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13592245117919.234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56634354657.996811</v>
      </c>
      <c r="L4178" s="455">
        <f t="shared" ca="1" si="182"/>
        <v>13648879472577.23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13648879472577.23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56870331135.738457</v>
      </c>
      <c r="L4179" s="455">
        <f t="shared" ca="1" si="182"/>
        <v>13705749803712.969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13705749803712.969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57107290848.804024</v>
      </c>
      <c r="L4180" s="455">
        <f t="shared" ca="1" si="182"/>
        <v>13762857094561.773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13762857094561.773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57345237894.007385</v>
      </c>
      <c r="L4181" s="455">
        <f t="shared" ca="1" si="182"/>
        <v>13820202332455.781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13820202332455.781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57584176385.23243</v>
      </c>
      <c r="L4182" s="455">
        <f t="shared" ca="1" si="182"/>
        <v>13877786508841.014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13877786508841.014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57824110453.504219</v>
      </c>
      <c r="L4183" s="455">
        <f t="shared" ca="1" si="182"/>
        <v>13935610619294.518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13935610619294.518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58065044247.060486</v>
      </c>
      <c r="L4184" s="455">
        <f t="shared" ca="1" si="182"/>
        <v>13993675663541.578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13993675663541.578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58306981931.423241</v>
      </c>
      <c r="L4185" s="455">
        <f t="shared" ca="1" si="182"/>
        <v>14051982645473.002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14051982645473.002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58549927689.47084</v>
      </c>
      <c r="L4186" s="455">
        <f t="shared" ca="1" si="182"/>
        <v>14110532573162.473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14110532573162.473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58793885721.5103</v>
      </c>
      <c r="L4187" s="455">
        <f t="shared" ca="1" si="182"/>
        <v>14169326458883.982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14169326458883.982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59038860245.349922</v>
      </c>
      <c r="L4188" s="455">
        <f t="shared" ca="1" si="182"/>
        <v>14228365319129.332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14228365319129.332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59284855496.372215</v>
      </c>
      <c r="L4189" s="455">
        <f t="shared" ca="1" si="182"/>
        <v>14287650174625.705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14287650174625.705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59531875727.607109</v>
      </c>
      <c r="L4190" s="455">
        <f t="shared" ca="1" si="182"/>
        <v>14347182050353.313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14347182050353.313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59779925209.805466</v>
      </c>
      <c r="L4191" s="455">
        <f t="shared" ca="1" si="182"/>
        <v>14406961975563.117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14406961975563.117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60029008231.512993</v>
      </c>
      <c r="L4192" s="455">
        <f t="shared" ca="1" si="182"/>
        <v>14466990983794.631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14466990983794.631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60279129099.144287</v>
      </c>
      <c r="L4193" s="455">
        <f t="shared" ca="1" si="182"/>
        <v>14527270112893.775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14527270112893.775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60530292137.057396</v>
      </c>
      <c r="L4194" s="455">
        <f t="shared" ca="1" si="182"/>
        <v>14587800405030.832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14587800405030.832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60782501687.628464</v>
      </c>
      <c r="L4195" s="455">
        <f t="shared" ca="1" si="182"/>
        <v>14648582906718.461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14648582906718.461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61035762111.32692</v>
      </c>
      <c r="L4196" s="455">
        <f t="shared" ca="1" si="182"/>
        <v>14709618668829.787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14709618668829.787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61290077786.790787</v>
      </c>
      <c r="L4197" s="455">
        <f t="shared" ca="1" si="182"/>
        <v>14770908746616.578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14770908746616.578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61545453110.902405</v>
      </c>
      <c r="L4198" s="455">
        <f t="shared" ca="1" si="182"/>
        <v>14832454199727.48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14832454199727.48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61801892498.864494</v>
      </c>
      <c r="L4199" s="455">
        <f t="shared" ca="1" si="182"/>
        <v>14894256092226.346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14894256092226.346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62059400384.276436</v>
      </c>
      <c r="L4200" s="455">
        <f t="shared" ca="1" si="182"/>
        <v>14956315492610.623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14956315492610.623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62317981219.210938</v>
      </c>
      <c r="L4201" s="455">
        <f t="shared" ca="1" si="182"/>
        <v>15018633473829.834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15018633473829.834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62577639474.290977</v>
      </c>
      <c r="L4202" s="455">
        <f t="shared" ca="1" si="182"/>
        <v>15081211113304.125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15081211113304.125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62838379638.767189</v>
      </c>
      <c r="L4203" s="455">
        <f t="shared" ca="1" si="182"/>
        <v>15144049492942.893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15144049492942.893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63100206220.59539</v>
      </c>
      <c r="L4204" s="455">
        <f t="shared" ca="1" si="182"/>
        <v>15207149699163.488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15207149699163.488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63363123746.514534</v>
      </c>
      <c r="L4205" s="455">
        <f t="shared" ca="1" si="182"/>
        <v>15270512822910.002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15270512822910.002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63627136762.125015</v>
      </c>
      <c r="L4206" s="455">
        <f t="shared" ca="1" si="182"/>
        <v>15334139959672.127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15334139959672.127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63892249831.967194</v>
      </c>
      <c r="L4207" s="455">
        <f t="shared" ca="1" si="182"/>
        <v>15398032209504.094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15398032209504.094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64158467539.600395</v>
      </c>
      <c r="L4208" s="455">
        <f t="shared" ca="1" si="182"/>
        <v>15462190677043.693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15462190677043.693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64425794487.682053</v>
      </c>
      <c r="L4209" s="455">
        <f t="shared" ca="1" si="182"/>
        <v>15526616471531.375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15526616471531.375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64694235298.047394</v>
      </c>
      <c r="L4210" s="455">
        <f t="shared" ca="1" si="182"/>
        <v>15591310706829.422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15591310706829.422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64963794611.789253</v>
      </c>
      <c r="L4211" s="455">
        <f t="shared" ca="1" si="182"/>
        <v>15656274501441.211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15656274501441.211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65234477089.338379</v>
      </c>
      <c r="L4212" s="455">
        <f t="shared" ca="1" si="182"/>
        <v>15721508978530.549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15721508978530.549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65506287410.543945</v>
      </c>
      <c r="L4213" s="455">
        <f t="shared" ca="1" si="182"/>
        <v>15787015265941.094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15787015265941.094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65779230274.754555</v>
      </c>
      <c r="L4214" s="455">
        <f t="shared" ca="1" si="182"/>
        <v>15852794496215.848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15852794496215.848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66053310400.899361</v>
      </c>
      <c r="L4215" s="455">
        <f t="shared" ca="1" si="182"/>
        <v>15918847806616.746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15918847806616.746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66328532527.569771</v>
      </c>
      <c r="L4216" s="455">
        <f t="shared" ca="1" si="182"/>
        <v>15985176339144.316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15985176339144.316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66604901413.101326</v>
      </c>
      <c r="L4217" s="455">
        <f t="shared" ca="1" si="182"/>
        <v>16051781240557.418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16051781240557.418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66882421835.655899</v>
      </c>
      <c r="L4218" s="455">
        <f t="shared" ca="1" si="182"/>
        <v>16118663662393.074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16118663662393.074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67161098593.304474</v>
      </c>
      <c r="L4219" s="455">
        <f t="shared" ca="1" si="182"/>
        <v>16185824760986.379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16185824760986.379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67440936504.109909</v>
      </c>
      <c r="L4220" s="455">
        <f t="shared" ca="1" si="182"/>
        <v>16253265697490.488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16253265697490.488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67721940406.210358</v>
      </c>
      <c r="L4221" s="455">
        <f t="shared" ca="1" si="182"/>
        <v>16320987637896.699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16320987637896.699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68004115157.902916</v>
      </c>
      <c r="L4222" s="455">
        <f t="shared" ca="1" si="182"/>
        <v>16388991753054.602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16388991753054.602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68287465637.727516</v>
      </c>
      <c r="L4223" s="455">
        <f t="shared" ca="1" si="182"/>
        <v>16457279218692.328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16457279218692.328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68571996744.551376</v>
      </c>
      <c r="L4224" s="455">
        <f t="shared" ca="1" si="182"/>
        <v>16525851215436.879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16525851215436.879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68857713397.653656</v>
      </c>
      <c r="L4225" s="455">
        <f t="shared" ca="1" si="182"/>
        <v>16594708928834.533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16594708928834.533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69144620536.810547</v>
      </c>
      <c r="L4226" s="455">
        <f t="shared" ca="1" si="182"/>
        <v>16663853549371.344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16663853549371.344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69432723122.3806</v>
      </c>
      <c r="L4227" s="455">
        <f t="shared" ca="1" si="182"/>
        <v>16733286272493.725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16733286272493.725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69722026135.390518</v>
      </c>
      <c r="L4228" s="455">
        <f t="shared" ca="1" si="182"/>
        <v>16803008298629.115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16803008298629.115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70012534577.621307</v>
      </c>
      <c r="L4229" s="455">
        <f t="shared" ca="1" si="182"/>
        <v>16873020833206.736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16873020833206.736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70304253471.694733</v>
      </c>
      <c r="L4230" s="455">
        <f t="shared" ca="1" si="182"/>
        <v>16943325086678.432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16943325086678.432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70597187861.160126</v>
      </c>
      <c r="L4231" s="455">
        <f t="shared" ca="1" si="182"/>
        <v>17013922274539.592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17013922274539.592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70891342810.581619</v>
      </c>
      <c r="L4232" s="455">
        <f t="shared" ca="1" si="182"/>
        <v>17084813617350.174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17084813617350.174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71186723405.625717</v>
      </c>
      <c r="L4233" s="455">
        <f t="shared" ca="1" si="182"/>
        <v>17156000340755.799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17156000340755.799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71483334753.14917</v>
      </c>
      <c r="L4234" s="455">
        <f t="shared" ca="1" si="182"/>
        <v>17227483675508.947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17227483675508.947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71781181981.287277</v>
      </c>
      <c r="L4235" s="455">
        <f t="shared" ca="1" si="182"/>
        <v>17299264857490.234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17299264857490.234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72080270239.542648</v>
      </c>
      <c r="L4236" s="455">
        <f t="shared" ca="1" si="182"/>
        <v>17371345127729.777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17371345127729.777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72380604698.874069</v>
      </c>
      <c r="L4237" s="455">
        <f t="shared" ca="1" si="182"/>
        <v>17443725732428.652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17443725732428.652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72682190551.786057</v>
      </c>
      <c r="L4238" s="455">
        <f t="shared" ca="1" si="182"/>
        <v>17516407922980.438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17516407922980.438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72985033012.418488</v>
      </c>
      <c r="L4239" s="455">
        <f t="shared" ca="1" si="182"/>
        <v>17589392955992.855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17589392955992.855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73289137316.636887</v>
      </c>
      <c r="L4240" s="455">
        <f t="shared" ca="1" si="182"/>
        <v>17662682093309.492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17662682093309.492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73594508722.122879</v>
      </c>
      <c r="L4241" s="455">
        <f t="shared" ca="1" si="182"/>
        <v>17736276602031.613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17736276602031.613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73901152508.465057</v>
      </c>
      <c r="L4242" s="455">
        <f t="shared" ca="1" si="182"/>
        <v>17810177754540.078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17810177754540.078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74209073977.25032</v>
      </c>
      <c r="L4243" s="455">
        <f t="shared" ca="1" si="182"/>
        <v>17884386828517.328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17884386828517.328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74518278452.155533</v>
      </c>
      <c r="L4244" s="455">
        <f t="shared" ca="1" si="182"/>
        <v>17958905106969.484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17958905106969.484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74828771279.03952</v>
      </c>
      <c r="L4245" s="455">
        <f t="shared" ca="1" si="182"/>
        <v>18033733878248.523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18033733878248.523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75140557826.035507</v>
      </c>
      <c r="L4246" s="455">
        <f t="shared" ca="1" si="182"/>
        <v>18108874436074.559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18108874436074.559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75453643483.643997</v>
      </c>
      <c r="L4247" s="455">
        <f t="shared" ca="1" si="182"/>
        <v>18184328079558.203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18184328079558.203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75768033664.825851</v>
      </c>
      <c r="L4248" s="455">
        <f t="shared" ca="1" si="182"/>
        <v>18260096113223.027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18260096113223.027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76083733805.095947</v>
      </c>
      <c r="L4249" s="455">
        <f t="shared" ca="1" si="182"/>
        <v>18336179847028.125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18336179847028.125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76400749362.617188</v>
      </c>
      <c r="L4250" s="455">
        <f t="shared" ca="1" si="182"/>
        <v>18412580596390.742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18412580596390.742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76719085818.294754</v>
      </c>
      <c r="L4251" s="455">
        <f t="shared" ca="1" si="182"/>
        <v>18489299682209.035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18489299682209.035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77038748675.870972</v>
      </c>
      <c r="L4252" s="455">
        <f t="shared" ca="1" si="182"/>
        <v>18566338430884.906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18566338430884.906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77359743462.020447</v>
      </c>
      <c r="L4253" s="455">
        <f t="shared" ca="1" si="182"/>
        <v>18643698174346.926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18643698174346.926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77682075726.445526</v>
      </c>
      <c r="L4254" s="455">
        <f t="shared" ca="1" si="182"/>
        <v>18721380250073.371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18721380250073.371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78005751041.972382</v>
      </c>
      <c r="L4255" s="455">
        <f t="shared" ca="1" si="182"/>
        <v>18799386001115.344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18799386001115.344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78330775004.647263</v>
      </c>
      <c r="L4256" s="455">
        <f t="shared" ca="1" si="182"/>
        <v>18877716776119.992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18877716776119.992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78657153233.833298</v>
      </c>
      <c r="L4257" s="455">
        <f t="shared" ca="1" si="182"/>
        <v>18956373929353.824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18956373929353.824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78984891372.307602</v>
      </c>
      <c r="L4258" s="455">
        <f t="shared" ca="1" si="182"/>
        <v>19035358820726.133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19035358820726.133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79313995086.358887</v>
      </c>
      <c r="L4259" s="455">
        <f t="shared" ca="1" si="182"/>
        <v>19114672815812.492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19114672815812.492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79644470065.885376</v>
      </c>
      <c r="L4260" s="455">
        <f t="shared" ca="1" si="182"/>
        <v>19194317285878.379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19194317285878.379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79976322024.49324</v>
      </c>
      <c r="L4261" s="455">
        <f t="shared" ca="1" si="182"/>
        <v>19274293607902.871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19274293607902.871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80309556699.595291</v>
      </c>
      <c r="L4262" s="455">
        <f t="shared" ca="1" si="182"/>
        <v>19354603164602.465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19354603164602.465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80644179852.510269</v>
      </c>
      <c r="L4263" s="455">
        <f t="shared" ca="1" si="182"/>
        <v>19435247344454.977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19435247344454.977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80980197268.562408</v>
      </c>
      <c r="L4264" s="455">
        <f t="shared" ca="1" si="182"/>
        <v>19516227541723.539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19516227541723.539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81317614757.181412</v>
      </c>
      <c r="L4265" s="455">
        <f t="shared" ca="1" si="182"/>
        <v>19597545156480.719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19597545156480.719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81656438152.002991</v>
      </c>
      <c r="L4266" s="455">
        <f t="shared" ca="1" si="182"/>
        <v>19679201594632.723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19679201594632.723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81996673310.969681</v>
      </c>
      <c r="L4267" s="455">
        <f t="shared" ca="1" si="182"/>
        <v>19761198267943.691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19761198267943.691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82338326116.432053</v>
      </c>
      <c r="L4268" s="455">
        <f t="shared" ca="1" si="182"/>
        <v>19843536594060.125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19843536594060.125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82681402475.250519</v>
      </c>
      <c r="L4269" s="455">
        <f t="shared" ca="1" si="182"/>
        <v>19926217996535.375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19926217996535.375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83025908318.8974</v>
      </c>
      <c r="L4270" s="455">
        <f t="shared" ca="1" si="182"/>
        <v>20009243904854.273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20009243904854.273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83371849603.559479</v>
      </c>
      <c r="L4271" s="455">
        <f t="shared" ca="1" si="182"/>
        <v>20092615754457.832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20092615754457.832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83719232310.240967</v>
      </c>
      <c r="L4272" s="455">
        <f t="shared" ca="1" si="182"/>
        <v>20176334986768.074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20176334986768.074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84068062444.866974</v>
      </c>
      <c r="L4273" s="455">
        <f t="shared" ca="1" si="182"/>
        <v>20260403049212.941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20260403049212.941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84418346038.387253</v>
      </c>
      <c r="L4274" s="455">
        <f t="shared" ca="1" si="182"/>
        <v>20344821395251.328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20344821395251.328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84770089146.880539</v>
      </c>
      <c r="L4275" s="455">
        <f t="shared" ca="1" si="182"/>
        <v>20429591484398.207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20429591484398.207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85123297851.659195</v>
      </c>
      <c r="L4276" s="455">
        <f t="shared" ca="1" si="182"/>
        <v>20514714782249.867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20514714782249.867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85477978259.374451</v>
      </c>
      <c r="L4277" s="455">
        <f t="shared" ca="1" si="182"/>
        <v>20600192760509.242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20600192760509.242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85834136502.121841</v>
      </c>
      <c r="L4278" s="455">
        <f t="shared" ca="1" si="182"/>
        <v>20686026897011.363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20686026897011.363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86191778737.547348</v>
      </c>
      <c r="L4279" s="455">
        <f t="shared" ca="1" si="182"/>
        <v>20772218675748.91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20772218675748.91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86550911148.953796</v>
      </c>
      <c r="L4280" s="455">
        <f t="shared" ca="1" si="182"/>
        <v>20858769586897.863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20858769586897.863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86911539945.407761</v>
      </c>
      <c r="L4281" s="455">
        <f t="shared" ca="1" si="182"/>
        <v>20945681126843.27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20945681126843.27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87273671361.846954</v>
      </c>
      <c r="L4282" s="455">
        <f t="shared" ca="1" si="182"/>
        <v>21032954798205.117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21032954798205.117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87637311659.187988</v>
      </c>
      <c r="L4283" s="455">
        <f t="shared" ca="1" si="182"/>
        <v>21120592109864.305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21120592109864.305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88002467124.434601</v>
      </c>
      <c r="L4284" s="455">
        <f t="shared" ca="1" si="182"/>
        <v>21208594576988.738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21208594576988.738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88369144070.786407</v>
      </c>
      <c r="L4285" s="455">
        <f t="shared" ca="1" si="182"/>
        <v>21296963721059.523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21296963721059.523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88737348837.748016</v>
      </c>
      <c r="L4286" s="455">
        <f t="shared" ca="1" si="182"/>
        <v>21385701069897.27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21385701069897.27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89107087791.238617</v>
      </c>
      <c r="L4287" s="455">
        <f t="shared" ca="1" si="182"/>
        <v>21474808157688.508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21474808157688.508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89478367323.702118</v>
      </c>
      <c r="L4288" s="455">
        <f t="shared" ca="1" si="182"/>
        <v>21564286525012.211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21564286525012.211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89851193854.217545</v>
      </c>
      <c r="L4289" s="455">
        <f t="shared" ca="1" si="182"/>
        <v>21654137718866.43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21654137718866.43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90225573828.610123</v>
      </c>
      <c r="L4290" s="455">
        <f t="shared" ca="1" si="182"/>
        <v>21744363292695.039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21744363292695.039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90601513719.562668</v>
      </c>
      <c r="L4291" s="455">
        <f t="shared" ca="1" si="182"/>
        <v>21834964806414.602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21834964806414.602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90979020026.727509</v>
      </c>
      <c r="L4292" s="455">
        <f t="shared" ca="1" si="182"/>
        <v>21925943826441.328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21925943826441.328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91358099276.838867</v>
      </c>
      <c r="L4293" s="455">
        <f t="shared" ca="1" si="182"/>
        <v>22017301925718.168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22017301925718.168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91738758023.825699</v>
      </c>
      <c r="L4294" s="455">
        <f t="shared" ca="1" si="182"/>
        <v>22109040683741.992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22109040683741.992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92121002848.924973</v>
      </c>
      <c r="L4295" s="455">
        <f t="shared" ca="1" si="182"/>
        <v>22201161686590.918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22201161686590.918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92504840360.795486</v>
      </c>
      <c r="L4296" s="455">
        <f t="shared" ca="1" si="182"/>
        <v>22293666526951.715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22293666526951.715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92890277195.632141</v>
      </c>
      <c r="L4297" s="455">
        <f t="shared" ca="1" si="182"/>
        <v>22386556804147.348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22386556804147.348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93277320017.280609</v>
      </c>
      <c r="L4298" s="455">
        <f t="shared" ca="1" si="182"/>
        <v>22479834124164.629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22479834124164.629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93665975517.352615</v>
      </c>
      <c r="L4299" s="455">
        <f t="shared" ca="1" si="182"/>
        <v>22573500099681.98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22573500099681.98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94056250415.341583</v>
      </c>
      <c r="L4300" s="455">
        <f t="shared" ca="1" si="182"/>
        <v>22667556350097.32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22667556350097.32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94448151458.738831</v>
      </c>
      <c r="L4301" s="455">
        <f t="shared" ca="1" si="182"/>
        <v>22762004501556.059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22762004501556.059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94841685423.150238</v>
      </c>
      <c r="L4302" s="455">
        <f t="shared" ca="1" si="182"/>
        <v>22856846186979.207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22856846186979.207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95236859112.413361</v>
      </c>
      <c r="L4303" s="455">
        <f t="shared" ca="1" si="182"/>
        <v>22952083046091.621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22952083046091.621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95633679358.715088</v>
      </c>
      <c r="L4304" s="455">
        <f t="shared" ca="1" si="182"/>
        <v>23047716725450.336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23047716725450.336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96032153022.709732</v>
      </c>
      <c r="L4305" s="455">
        <f t="shared" ca="1" si="182"/>
        <v>23143748878473.047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23143748878473.047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96432286993.637695</v>
      </c>
      <c r="L4306" s="455">
        <f t="shared" ca="1" si="182"/>
        <v>23240181165466.684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23240181165466.684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96834088189.444519</v>
      </c>
      <c r="L4307" s="455">
        <f t="shared" ca="1" si="182"/>
        <v>23337015253656.129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23337015253656.129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97237563556.900543</v>
      </c>
      <c r="L4308" s="455">
        <f t="shared" ca="1" si="182"/>
        <v>23434252817213.031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23434252817213.031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97642720071.720963</v>
      </c>
      <c r="L4309" s="455">
        <f t="shared" ca="1" si="182"/>
        <v>23531895537284.754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23531895537284.754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98049564738.686478</v>
      </c>
      <c r="L4310" s="455">
        <f t="shared" ca="1" si="182"/>
        <v>23629945102023.441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23629945102023.441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98458104591.764343</v>
      </c>
      <c r="L4311" s="455">
        <f t="shared" ca="1" si="182"/>
        <v>23728403206615.207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23728403206615.207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98868346694.230026</v>
      </c>
      <c r="L4312" s="455">
        <f t="shared" ca="1" si="182"/>
        <v>23827271553309.438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23827271553309.438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99280298138.789322</v>
      </c>
      <c r="L4313" s="455">
        <f t="shared" ca="1" si="182"/>
        <v>23926551851448.227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23926551851448.227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99693966047.700943</v>
      </c>
      <c r="L4314" s="455">
        <f t="shared" ca="1" si="182"/>
        <v>24026245817495.926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24026245817495.926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100109357572.89969</v>
      </c>
      <c r="L4315" s="455">
        <f t="shared" ca="1" si="182"/>
        <v>24126355175068.824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24126355175068.824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100526479896.1201</v>
      </c>
      <c r="L4316" s="455">
        <f t="shared" ca="1" si="182"/>
        <v>24226881654964.945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24226881654964.945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100945340229.0206</v>
      </c>
      <c r="L4317" s="455">
        <f t="shared" ca="1" si="182"/>
        <v>24327826995193.965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24327826995193.965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101365945813.30818</v>
      </c>
      <c r="L4318" s="455">
        <f t="shared" ca="1" si="182"/>
        <v>24429192941007.273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24429192941007.273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101788303920.86363</v>
      </c>
      <c r="L4319" s="455">
        <f t="shared" ca="1" si="182"/>
        <v>24530981244928.137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24530981244928.137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102212421853.86723</v>
      </c>
      <c r="L4320" s="455">
        <f t="shared" ca="1" si="182"/>
        <v>24633193666782.004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24633193666782.004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102638306944.92502</v>
      </c>
      <c r="L4321" s="455">
        <f t="shared" ca="1" si="182"/>
        <v>24735831973726.93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24735831973726.93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103065966557.19554</v>
      </c>
      <c r="L4322" s="455">
        <f t="shared" ca="1" si="182"/>
        <v>24838897940284.125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24838897940284.125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103495408084.51718</v>
      </c>
      <c r="L4323" s="455">
        <f t="shared" ca="1" si="182"/>
        <v>24942393348368.641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24942393348368.641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103926638951.536</v>
      </c>
      <c r="L4324" s="455">
        <f t="shared" ca="1" si="182"/>
        <v>25046319987320.176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25046319987320.176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104359666613.83406</v>
      </c>
      <c r="L4325" s="455">
        <f t="shared" ca="1" si="182"/>
        <v>25150679653934.012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25150679653934.012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104794498558.05838</v>
      </c>
      <c r="L4326" s="455">
        <f t="shared" ca="1" si="182"/>
        <v>25255474152492.07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25255474152492.07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105231142302.05029</v>
      </c>
      <c r="L4327" s="455">
        <f t="shared" ca="1" si="182"/>
        <v>25360705294794.121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25360705294794.121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105669605394.97551</v>
      </c>
      <c r="L4328" s="455">
        <f t="shared" ca="1" si="182"/>
        <v>25466374900189.098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25466374900189.098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106109895417.45457</v>
      </c>
      <c r="L4329" s="455">
        <f t="shared" ca="1" si="182"/>
        <v>25572484795606.551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25572484795606.551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106552019981.69395</v>
      </c>
      <c r="L4330" s="455">
        <f t="shared" ca="1" si="182"/>
        <v>25679036815588.246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25679036815588.246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106995986731.61769</v>
      </c>
      <c r="L4331" s="455">
        <f t="shared" ca="1" si="182"/>
        <v>25786032802319.863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25786032802319.863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107441803342.99944</v>
      </c>
      <c r="L4332" s="455">
        <f t="shared" ca="1" si="182"/>
        <v>25893474605662.863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25893474605662.863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107889477523.59526</v>
      </c>
      <c r="L4333" s="455">
        <f t="shared" ca="1" si="182"/>
        <v>26001364083186.457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26001364083186.457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108339017013.2769</v>
      </c>
      <c r="L4334" s="455">
        <f t="shared" ca="1" si="182"/>
        <v>26109703100199.734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26109703100199.734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108790429584.16556</v>
      </c>
      <c r="L4335" s="455">
        <f t="shared" ca="1" si="182"/>
        <v>26218493529783.898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26218493529783.898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109243723040.76624</v>
      </c>
      <c r="L4336" s="455">
        <f t="shared" ca="1" si="182"/>
        <v>26327737252824.664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26327737252824.664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109698905220.10277</v>
      </c>
      <c r="L4337" s="455">
        <f t="shared" ca="1" si="182"/>
        <v>26437436158044.766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26437436158044.766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110155983991.8532</v>
      </c>
      <c r="L4338" s="455">
        <f t="shared" ca="1" si="182"/>
        <v>26547592142036.617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26547592142036.617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110614967258.4859</v>
      </c>
      <c r="L4339" s="455">
        <f t="shared" ca="1" si="182"/>
        <v>26658207109295.102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26658207109295.102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111075862955.39626</v>
      </c>
      <c r="L4340" s="455">
        <f t="shared" ca="1" si="182"/>
        <v>26769282972250.496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26769282972250.496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111538679051.04373</v>
      </c>
      <c r="L4341" s="455">
        <f t="shared" ca="1" si="182"/>
        <v>26880821651301.539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26880821651301.539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112003423547.08974</v>
      </c>
      <c r="L4342" s="455">
        <f t="shared" ca="1" si="182"/>
        <v>26992825074848.629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26992825074848.629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112470104478.53595</v>
      </c>
      <c r="L4343" s="455">
        <f t="shared" ref="L4343:L4597" ca="1" si="187">I4343-J4343+K4343</f>
        <v>27105295179327.164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27105295179327.164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112938729913.86317</v>
      </c>
      <c r="L4344" s="455">
        <f t="shared" ca="1" si="187"/>
        <v>27218233909241.027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27218233909241.027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113409307955.17094</v>
      </c>
      <c r="L4345" s="455">
        <f t="shared" ca="1" si="187"/>
        <v>27331643217196.199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27331643217196.199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113881846738.31749</v>
      </c>
      <c r="L4346" s="455">
        <f t="shared" ca="1" si="187"/>
        <v>27445525063934.516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27445525063934.516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114356354433.06049</v>
      </c>
      <c r="L4347" s="455">
        <f t="shared" ca="1" si="187"/>
        <v>27559881418367.574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27559881418367.574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114832839243.19823</v>
      </c>
      <c r="L4348" s="455">
        <f t="shared" ca="1" si="187"/>
        <v>27674714257610.773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27674714257610.773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115311309406.71155</v>
      </c>
      <c r="L4349" s="455">
        <f t="shared" ca="1" si="187"/>
        <v>27790025567017.484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27790025567017.484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115791773195.9062</v>
      </c>
      <c r="L4350" s="455">
        <f t="shared" ca="1" si="187"/>
        <v>27905817340213.391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27905817340213.391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116274238917.55577</v>
      </c>
      <c r="L4351" s="455">
        <f t="shared" ca="1" si="187"/>
        <v>28022091579130.945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28022091579130.945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116758714913.04561</v>
      </c>
      <c r="L4352" s="455">
        <f t="shared" ca="1" si="187"/>
        <v>28138850294043.992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28138850294043.992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117245209558.51663</v>
      </c>
      <c r="L4353" s="455">
        <f t="shared" ca="1" si="187"/>
        <v>28256095503602.508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28256095503602.508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117733731265.01045</v>
      </c>
      <c r="L4354" s="455">
        <f t="shared" ca="1" si="187"/>
        <v>28373829234867.52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28373829234867.52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118224288478.61467</v>
      </c>
      <c r="L4355" s="455">
        <f t="shared" ca="1" si="187"/>
        <v>28492053523346.133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28492053523346.133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118716889680.60889</v>
      </c>
      <c r="L4356" s="455">
        <f t="shared" ca="1" si="187"/>
        <v>28610770413026.742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28610770413026.742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119211543387.61142</v>
      </c>
      <c r="L4357" s="455">
        <f t="shared" ca="1" si="187"/>
        <v>28729981956414.355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28729981956414.355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119708258151.72649</v>
      </c>
      <c r="L4358" s="455">
        <f t="shared" ca="1" si="187"/>
        <v>28849690214566.082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28849690214566.082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120207042560.692</v>
      </c>
      <c r="L4359" s="455">
        <f t="shared" ca="1" si="187"/>
        <v>28969897257126.773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28969897257126.773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120707905238.02824</v>
      </c>
      <c r="L4360" s="455">
        <f t="shared" ca="1" si="187"/>
        <v>29090605162364.801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29090605162364.801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121210854843.18665</v>
      </c>
      <c r="L4361" s="455">
        <f t="shared" ca="1" si="187"/>
        <v>29211816017207.988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29211816017207.988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121715900071.69995</v>
      </c>
      <c r="L4362" s="455">
        <f t="shared" ca="1" si="187"/>
        <v>29333531917279.688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29333531917279.688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122223049655.33203</v>
      </c>
      <c r="L4363" s="455">
        <f t="shared" ca="1" si="187"/>
        <v>29455754966935.02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29455754966935.02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122732312362.22926</v>
      </c>
      <c r="L4364" s="455">
        <f t="shared" ca="1" si="187"/>
        <v>29578487279297.25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29578487279297.25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123243696997.07187</v>
      </c>
      <c r="L4365" s="455">
        <f t="shared" ca="1" si="187"/>
        <v>29701730976294.32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29701730976294.32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123757212401.22633</v>
      </c>
      <c r="L4366" s="455">
        <f t="shared" ca="1" si="187"/>
        <v>29825488188695.547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29825488188695.547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124272867452.89809</v>
      </c>
      <c r="L4367" s="455">
        <f t="shared" ca="1" si="187"/>
        <v>29949761056148.445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29949761056148.445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124790671067.2852</v>
      </c>
      <c r="L4368" s="455">
        <f t="shared" ca="1" si="187"/>
        <v>30074551727215.73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30074551727215.73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125310632196.73221</v>
      </c>
      <c r="L4369" s="455">
        <f t="shared" ca="1" si="187"/>
        <v>30199862359412.461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30199862359412.461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125832759830.88525</v>
      </c>
      <c r="L4370" s="455">
        <f t="shared" ca="1" si="187"/>
        <v>30325695119243.348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30325695119243.348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126357062996.84727</v>
      </c>
      <c r="L4371" s="455">
        <f t="shared" ca="1" si="187"/>
        <v>30452052182240.195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30452052182240.195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126883550759.33415</v>
      </c>
      <c r="L4372" s="455">
        <f t="shared" ca="1" si="187"/>
        <v>30578935732999.531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30578935732999.531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127412232220.83138</v>
      </c>
      <c r="L4373" s="455">
        <f t="shared" ca="1" si="187"/>
        <v>30706347965220.363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30706347965220.363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127943116521.75151</v>
      </c>
      <c r="L4374" s="455">
        <f t="shared" ca="1" si="187"/>
        <v>30834291081742.113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30834291081742.113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128476212840.59213</v>
      </c>
      <c r="L4375" s="455">
        <f t="shared" ca="1" si="187"/>
        <v>30962767294582.707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30962767294582.707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129011530394.0946</v>
      </c>
      <c r="L4376" s="455">
        <f t="shared" ca="1" si="187"/>
        <v>31091778824976.801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31091778824976.801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129549078437.40334</v>
      </c>
      <c r="L4377" s="455">
        <f t="shared" ca="1" si="187"/>
        <v>31221327903414.203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31221327903414.203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130088866264.22586</v>
      </c>
      <c r="L4378" s="455">
        <f t="shared" ca="1" si="187"/>
        <v>31351416769678.43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31351416769678.43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130630903206.99345</v>
      </c>
      <c r="L4379" s="455">
        <f t="shared" ca="1" si="187"/>
        <v>31482047672885.422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31482047672885.422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131175198637.02258</v>
      </c>
      <c r="L4380" s="455">
        <f t="shared" ca="1" si="187"/>
        <v>31613222871522.445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31613222871522.445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131721761964.67685</v>
      </c>
      <c r="L4381" s="455">
        <f t="shared" ca="1" si="187"/>
        <v>31744944633487.121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31744944633487.121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132270602639.52965</v>
      </c>
      <c r="L4382" s="455">
        <f t="shared" ca="1" si="187"/>
        <v>31877215236126.652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31877215236126.652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132821730150.52771</v>
      </c>
      <c r="L4383" s="455">
        <f t="shared" ca="1" si="187"/>
        <v>32010036966277.18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32010036966277.18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133375154026.15491</v>
      </c>
      <c r="L4384" s="455">
        <f t="shared" ca="1" si="187"/>
        <v>32143412120303.336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32143412120303.336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133930883834.59723</v>
      </c>
      <c r="L4385" s="455">
        <f t="shared" ca="1" si="187"/>
        <v>32277343004137.934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32277343004137.934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134488929183.90807</v>
      </c>
      <c r="L4386" s="455">
        <f t="shared" ca="1" si="187"/>
        <v>32411831933321.84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32411831933321.84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135049299722.17433</v>
      </c>
      <c r="L4387" s="455">
        <f t="shared" ca="1" si="187"/>
        <v>32546881233044.016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32546881233044.016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135612005137.6834</v>
      </c>
      <c r="L4388" s="455">
        <f t="shared" ca="1" si="187"/>
        <v>32682493238181.699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32682493238181.699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136177055159.09042</v>
      </c>
      <c r="L4389" s="455">
        <f t="shared" ca="1" si="187"/>
        <v>32818670293340.789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32818670293340.789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136744459555.58662</v>
      </c>
      <c r="L4390" s="455">
        <f t="shared" ca="1" si="187"/>
        <v>32955414752896.375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32955414752896.375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137314228137.06822</v>
      </c>
      <c r="L4391" s="455">
        <f t="shared" ca="1" si="187"/>
        <v>33092728981033.441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33092728981033.441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137886370754.30603</v>
      </c>
      <c r="L4392" s="455">
        <f t="shared" ca="1" si="187"/>
        <v>33230615351787.746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33230615351787.746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138460897299.1156</v>
      </c>
      <c r="L4393" s="455">
        <f t="shared" ca="1" si="187"/>
        <v>33369076249086.863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33369076249086.863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139037817704.52856</v>
      </c>
      <c r="L4394" s="455">
        <f t="shared" ca="1" si="187"/>
        <v>33508114066791.391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33508114066791.391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139617141944.96414</v>
      </c>
      <c r="L4395" s="455">
        <f t="shared" ca="1" si="187"/>
        <v>33647731208736.355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33647731208736.355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140198880036.40146</v>
      </c>
      <c r="L4396" s="455">
        <f t="shared" ca="1" si="187"/>
        <v>33787930088772.758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33787930088772.758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140783042036.55316</v>
      </c>
      <c r="L4397" s="455">
        <f t="shared" ca="1" si="187"/>
        <v>33928713130809.313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33928713130809.313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141369638045.03879</v>
      </c>
      <c r="L4398" s="455">
        <f t="shared" ca="1" si="187"/>
        <v>34070082768854.352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34070082768854.352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141958678203.55978</v>
      </c>
      <c r="L4399" s="455">
        <f t="shared" ca="1" si="187"/>
        <v>34212041447057.91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34212041447057.91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142550172696.07462</v>
      </c>
      <c r="L4400" s="455">
        <f t="shared" ca="1" si="187"/>
        <v>34354591619753.984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34354591619753.984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143144131748.97495</v>
      </c>
      <c r="L4401" s="455">
        <f t="shared" ca="1" si="187"/>
        <v>34497735751502.961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34497735751502.961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143740565631.26233</v>
      </c>
      <c r="L4402" s="455">
        <f t="shared" ca="1" si="187"/>
        <v>34641476317134.223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34641476317134.223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144339484654.72592</v>
      </c>
      <c r="L4403" s="455">
        <f t="shared" ca="1" si="187"/>
        <v>34785815801788.949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34785815801788.949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144940899174.12064</v>
      </c>
      <c r="L4404" s="455">
        <f t="shared" ca="1" si="187"/>
        <v>34930756700963.07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34930756700963.07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145544819587.34613</v>
      </c>
      <c r="L4405" s="455">
        <f t="shared" ca="1" si="187"/>
        <v>35076301520550.418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35076301520550.418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146151256335.62671</v>
      </c>
      <c r="L4406" s="455">
        <f t="shared" ca="1" si="187"/>
        <v>35222452776886.047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35222452776886.047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146760219903.69186</v>
      </c>
      <c r="L4407" s="455">
        <f t="shared" ca="1" si="187"/>
        <v>35369212996789.742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35369212996789.742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147371720819.95724</v>
      </c>
      <c r="L4408" s="455">
        <f t="shared" ca="1" si="187"/>
        <v>35516584717609.703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35516584717609.703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147985769656.70709</v>
      </c>
      <c r="L4409" s="455">
        <f t="shared" ca="1" si="187"/>
        <v>35664570487266.414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35664570487266.414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148602377030.27673</v>
      </c>
      <c r="L4410" s="455">
        <f t="shared" ca="1" si="187"/>
        <v>35813172864296.688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35813172864296.688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149221553601.23621</v>
      </c>
      <c r="L4411" s="455">
        <f t="shared" ca="1" si="187"/>
        <v>35962394417897.922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35962394417897.922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149843310074.57468</v>
      </c>
      <c r="L4412" s="455">
        <f t="shared" ca="1" si="187"/>
        <v>36112237727972.5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36112237727972.5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150467657199.88541</v>
      </c>
      <c r="L4413" s="455">
        <f t="shared" ca="1" si="187"/>
        <v>36262705385172.383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36262705385172.383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151094605771.55161</v>
      </c>
      <c r="L4414" s="455">
        <f t="shared" ca="1" si="187"/>
        <v>36413799990943.938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36413799990943.938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151724166628.93307</v>
      </c>
      <c r="L4415" s="455">
        <f t="shared" ca="1" si="187"/>
        <v>36565524157572.867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36565524157572.867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152356350656.55362</v>
      </c>
      <c r="L4416" s="455">
        <f t="shared" ca="1" si="187"/>
        <v>36717880508229.422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36717880508229.422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152991168784.28925</v>
      </c>
      <c r="L4417" s="455">
        <f t="shared" ca="1" si="187"/>
        <v>36870871677013.711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36870871677013.711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153628631987.55713</v>
      </c>
      <c r="L4418" s="455">
        <f t="shared" ca="1" si="187"/>
        <v>37024500309001.266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37024500309001.266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154268751287.50528</v>
      </c>
      <c r="L4419" s="455">
        <f t="shared" ca="1" si="187"/>
        <v>37178769060288.773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37178769060288.773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154911537751.20322</v>
      </c>
      <c r="L4420" s="455">
        <f t="shared" ca="1" si="187"/>
        <v>37333680598039.977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37333680598039.977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155557002491.83322</v>
      </c>
      <c r="L4421" s="455">
        <f t="shared" ca="1" si="187"/>
        <v>37489237600531.813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37489237600531.813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156205156668.88254</v>
      </c>
      <c r="L4422" s="455">
        <f t="shared" ca="1" si="187"/>
        <v>37645442757200.695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37645442757200.695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156856011488.33624</v>
      </c>
      <c r="L4423" s="455">
        <f t="shared" ca="1" si="187"/>
        <v>37802298768689.031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37802298768689.031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157509578202.87097</v>
      </c>
      <c r="L4424" s="455">
        <f t="shared" ca="1" si="187"/>
        <v>37959808346891.898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37959808346891.898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158165868112.04956</v>
      </c>
      <c r="L4425" s="455">
        <f t="shared" ca="1" si="187"/>
        <v>38117974215003.945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38117974215003.945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158824892562.51645</v>
      </c>
      <c r="L4426" s="455">
        <f t="shared" ca="1" si="187"/>
        <v>38276799107566.461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38276799107566.461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159486662948.19357</v>
      </c>
      <c r="L4427" s="455">
        <f t="shared" ca="1" si="187"/>
        <v>38436285770514.656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38436285770514.656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160151190710.47772</v>
      </c>
      <c r="L4428" s="455">
        <f t="shared" ca="1" si="187"/>
        <v>38596436961225.133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38596436961225.133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160818487338.43805</v>
      </c>
      <c r="L4429" s="455">
        <f t="shared" ca="1" si="187"/>
        <v>38757255448563.57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38757255448563.57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161488564369.01486</v>
      </c>
      <c r="L4430" s="455">
        <f t="shared" ca="1" si="187"/>
        <v>38918744012932.586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38918744012932.586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162161433387.21912</v>
      </c>
      <c r="L4431" s="455">
        <f t="shared" ca="1" si="187"/>
        <v>39080905446319.805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39080905446319.805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162837106026.33252</v>
      </c>
      <c r="L4432" s="455">
        <f t="shared" ca="1" si="187"/>
        <v>39243742552346.141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39243742552346.141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163515593968.10892</v>
      </c>
      <c r="L4433" s="455">
        <f t="shared" ca="1" si="187"/>
        <v>39407258146314.25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39407258146314.25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164196908942.97604</v>
      </c>
      <c r="L4434" s="455">
        <f t="shared" ca="1" si="187"/>
        <v>39571455055257.227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39571455055257.227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164881062730.23843</v>
      </c>
      <c r="L4435" s="455">
        <f t="shared" ca="1" si="187"/>
        <v>39736336117987.469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39736336117987.469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165568067158.28113</v>
      </c>
      <c r="L4436" s="455">
        <f t="shared" ca="1" si="187"/>
        <v>39901904185145.75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39901904185145.75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166257934104.77396</v>
      </c>
      <c r="L4437" s="455">
        <f t="shared" ca="1" si="187"/>
        <v>40068162119250.523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40068162119250.523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166950675496.87717</v>
      </c>
      <c r="L4438" s="455">
        <f t="shared" ca="1" si="187"/>
        <v>40235112794747.398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40235112794747.398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167646303311.44748</v>
      </c>
      <c r="L4439" s="455">
        <f t="shared" ca="1" si="187"/>
        <v>40402759098058.844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40402759098058.844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168344829575.24518</v>
      </c>
      <c r="L4440" s="455">
        <f t="shared" ca="1" si="187"/>
        <v>40571103927634.086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40571103927634.086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169046266365.14203</v>
      </c>
      <c r="L4441" s="455">
        <f t="shared" ca="1" si="187"/>
        <v>40740150193999.227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40740150193999.227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169750625808.33011</v>
      </c>
      <c r="L4442" s="455">
        <f t="shared" ca="1" si="187"/>
        <v>40909900819807.555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40909900819807.555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170457920082.53146</v>
      </c>
      <c r="L4443" s="455">
        <f t="shared" ca="1" si="187"/>
        <v>41080358739890.086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41080358739890.086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171168161416.20868</v>
      </c>
      <c r="L4444" s="455">
        <f t="shared" ca="1" si="187"/>
        <v>41251526901306.297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41251526901306.297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171881362088.77625</v>
      </c>
      <c r="L4445" s="455">
        <f t="shared" ca="1" si="187"/>
        <v>41423408263395.07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41423408263395.07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172597534430.81281</v>
      </c>
      <c r="L4446" s="455">
        <f t="shared" ca="1" si="187"/>
        <v>41596005797825.883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41596005797825.883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173316690824.27451</v>
      </c>
      <c r="L4447" s="455">
        <f t="shared" ca="1" si="187"/>
        <v>41769322488650.156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41769322488650.156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174038843702.70898</v>
      </c>
      <c r="L4448" s="455">
        <f t="shared" ca="1" si="187"/>
        <v>41943361332352.867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41943361332352.867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174764005551.47028</v>
      </c>
      <c r="L4449" s="455">
        <f t="shared" ca="1" si="187"/>
        <v>42118125337904.336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42118125337904.336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175492188907.93472</v>
      </c>
      <c r="L4450" s="455">
        <f t="shared" ca="1" si="187"/>
        <v>42293617526812.273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42293617526812.273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176223406361.7178</v>
      </c>
      <c r="L4451" s="455">
        <f t="shared" ca="1" si="187"/>
        <v>42469840933173.992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42469840933173.992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176957670554.89163</v>
      </c>
      <c r="L4452" s="455">
        <f t="shared" ca="1" si="187"/>
        <v>42646798603728.883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42646798603728.883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177694994182.20367</v>
      </c>
      <c r="L4453" s="455">
        <f t="shared" ca="1" si="187"/>
        <v>42824493597911.086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42824493597911.086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178435389991.2962</v>
      </c>
      <c r="L4454" s="455">
        <f t="shared" ca="1" si="187"/>
        <v>43002928987902.383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43002928987902.383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179178870782.92661</v>
      </c>
      <c r="L4455" s="455">
        <f t="shared" ca="1" si="187"/>
        <v>43182107858685.313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43182107858685.313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179925449411.18881</v>
      </c>
      <c r="L4456" s="455">
        <f t="shared" ca="1" si="187"/>
        <v>43362033308096.5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43362033308096.5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180675138783.73541</v>
      </c>
      <c r="L4457" s="455">
        <f t="shared" ca="1" si="187"/>
        <v>43542708446880.234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43542708446880.234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181427951862.00098</v>
      </c>
      <c r="L4458" s="455">
        <f t="shared" ca="1" si="187"/>
        <v>43724136398742.234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43724136398742.234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182183901661.42596</v>
      </c>
      <c r="L4459" s="455">
        <f t="shared" ca="1" si="187"/>
        <v>43906320300403.664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43906320300403.664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182943001251.68195</v>
      </c>
      <c r="L4460" s="455">
        <f t="shared" ca="1" si="187"/>
        <v>44089263301655.344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44089263301655.344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183705263756.89728</v>
      </c>
      <c r="L4461" s="455">
        <f t="shared" ca="1" si="187"/>
        <v>44272968565412.242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44272968565412.242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184470702355.88434</v>
      </c>
      <c r="L4462" s="455">
        <f t="shared" ca="1" si="187"/>
        <v>44457439267768.125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44457439267768.125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185239330282.36719</v>
      </c>
      <c r="L4463" s="455">
        <f t="shared" ca="1" si="187"/>
        <v>44642678598050.492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44642678598050.492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186011160825.21039</v>
      </c>
      <c r="L4464" s="455">
        <f t="shared" ca="1" si="187"/>
        <v>44828689758875.703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44828689758875.703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186786207328.64877</v>
      </c>
      <c r="L4465" s="455">
        <f t="shared" ca="1" si="187"/>
        <v>45015475966204.352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45015475966204.352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187564483192.51813</v>
      </c>
      <c r="L4466" s="455">
        <f t="shared" ca="1" si="187"/>
        <v>45203040449396.867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45203040449396.867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188346001872.48694</v>
      </c>
      <c r="L4467" s="455">
        <f t="shared" ca="1" si="187"/>
        <v>45391386451269.352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45391386451269.352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189130776880.28897</v>
      </c>
      <c r="L4468" s="455">
        <f t="shared" ca="1" si="187"/>
        <v>45580517228149.641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45580517228149.641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189918821783.95685</v>
      </c>
      <c r="L4469" s="455">
        <f t="shared" ca="1" si="187"/>
        <v>45770436049933.594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45770436049933.594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190710150208.05664</v>
      </c>
      <c r="L4470" s="455">
        <f t="shared" ca="1" si="187"/>
        <v>45961146200141.648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45961146200141.648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191504775833.92352</v>
      </c>
      <c r="L4471" s="455">
        <f t="shared" ca="1" si="187"/>
        <v>46152650975975.57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46152650975975.57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192302712399.89819</v>
      </c>
      <c r="L4472" s="455">
        <f t="shared" ca="1" si="187"/>
        <v>46344953688375.469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46344953688375.469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193103973701.56445</v>
      </c>
      <c r="L4473" s="455">
        <f t="shared" ca="1" si="187"/>
        <v>46538057662077.031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46538057662077.031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193908573591.98764</v>
      </c>
      <c r="L4474" s="455">
        <f t="shared" ca="1" si="187"/>
        <v>46731966235669.016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46731966235669.016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194716525981.95422</v>
      </c>
      <c r="L4475" s="455">
        <f t="shared" ca="1" si="187"/>
        <v>46926682761650.969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46926682761650.969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195527844840.21237</v>
      </c>
      <c r="L4476" s="455">
        <f t="shared" ca="1" si="187"/>
        <v>47122210606491.18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47122210606491.18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196342544193.71326</v>
      </c>
      <c r="L4477" s="455">
        <f t="shared" ca="1" si="187"/>
        <v>47318553150684.891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47318553150684.891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197160638127.8537</v>
      </c>
      <c r="L4478" s="455">
        <f t="shared" ca="1" si="187"/>
        <v>47515713788812.742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47515713788812.742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197982140786.71976</v>
      </c>
      <c r="L4479" s="455">
        <f t="shared" ca="1" si="187"/>
        <v>47713695929599.461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47713695929599.461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198807066373.33109</v>
      </c>
      <c r="L4480" s="455">
        <f t="shared" ca="1" si="187"/>
        <v>47912502995972.789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47912502995972.789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199635429149.88663</v>
      </c>
      <c r="L4481" s="455">
        <f t="shared" ca="1" si="187"/>
        <v>48112138425122.672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48112138425122.672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200467243438.01114</v>
      </c>
      <c r="L4482" s="455">
        <f t="shared" ca="1" si="187"/>
        <v>48312605668560.68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48312605668560.68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201302523619.00284</v>
      </c>
      <c r="L4483" s="455">
        <f t="shared" ca="1" si="187"/>
        <v>48513908192179.68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48513908192179.68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202141284134.082</v>
      </c>
      <c r="L4484" s="455">
        <f t="shared" ca="1" si="187"/>
        <v>48716049476313.758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48716049476313.758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202983539484.64066</v>
      </c>
      <c r="L4485" s="455">
        <f t="shared" ca="1" si="187"/>
        <v>48919033015798.398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48919033015798.398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203829304232.49332</v>
      </c>
      <c r="L4486" s="455">
        <f t="shared" ca="1" si="187"/>
        <v>49122862320030.891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49122862320030.891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204678593000.12872</v>
      </c>
      <c r="L4487" s="455">
        <f t="shared" ca="1" si="187"/>
        <v>49327540913031.016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49327540913031.016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205531420470.96255</v>
      </c>
      <c r="L4488" s="455">
        <f t="shared" ca="1" si="187"/>
        <v>49533072333501.977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49533072333501.977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206387801389.59155</v>
      </c>
      <c r="L4489" s="455">
        <f t="shared" ca="1" si="187"/>
        <v>49739460134891.57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49739460134891.57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207247750562.04822</v>
      </c>
      <c r="L4490" s="455">
        <f t="shared" ca="1" si="187"/>
        <v>49946707885453.617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49946707885453.617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208111282856.05673</v>
      </c>
      <c r="L4491" s="455">
        <f t="shared" ca="1" si="187"/>
        <v>50154819168309.672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50154819168309.672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208978413201.29028</v>
      </c>
      <c r="L4492" s="455">
        <f t="shared" ca="1" si="187"/>
        <v>50363797581510.961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50363797581510.961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209849156589.629</v>
      </c>
      <c r="L4493" s="455">
        <f t="shared" ca="1" si="187"/>
        <v>50573646738100.594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50573646738100.594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210723528075.41913</v>
      </c>
      <c r="L4494" s="455">
        <f t="shared" ca="1" si="187"/>
        <v>50784370266176.016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50784370266176.016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211601542775.7334</v>
      </c>
      <c r="L4495" s="455">
        <f t="shared" ca="1" si="187"/>
        <v>50995971808951.75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50995971808951.75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212483215870.63229</v>
      </c>
      <c r="L4496" s="455">
        <f t="shared" ca="1" si="187"/>
        <v>51208455024822.383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51208455024822.383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213368562603.42661</v>
      </c>
      <c r="L4497" s="455">
        <f t="shared" ca="1" si="187"/>
        <v>51421823587425.813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51421823587425.813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214257598280.94089</v>
      </c>
      <c r="L4498" s="455">
        <f t="shared" ca="1" si="187"/>
        <v>51636081185706.75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51636081185706.75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215150338273.77814</v>
      </c>
      <c r="L4499" s="455">
        <f t="shared" ca="1" si="187"/>
        <v>51851231523980.531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51851231523980.531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216046798016.58554</v>
      </c>
      <c r="L4500" s="455">
        <f t="shared" ca="1" si="187"/>
        <v>52067278321997.117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52067278321997.117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216946993008.32132</v>
      </c>
      <c r="L4501" s="455">
        <f t="shared" ca="1" si="187"/>
        <v>52284225315005.438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52284225315005.438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217850938812.52264</v>
      </c>
      <c r="L4502" s="455">
        <f t="shared" ca="1" si="187"/>
        <v>52502076253817.961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52502076253817.961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218758651057.57483</v>
      </c>
      <c r="L4503" s="455">
        <f t="shared" ca="1" si="187"/>
        <v>52720834904875.539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52720834904875.539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219670145436.98141</v>
      </c>
      <c r="L4504" s="455">
        <f t="shared" ca="1" si="187"/>
        <v>52940505050312.523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52940505050312.523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220585437709.6355</v>
      </c>
      <c r="L4505" s="455">
        <f t="shared" ca="1" si="187"/>
        <v>53161090488022.156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53161090488022.156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221504543700.09232</v>
      </c>
      <c r="L4506" s="455">
        <f t="shared" ca="1" si="187"/>
        <v>53382595031722.25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53382595031722.25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222427479298.84271</v>
      </c>
      <c r="L4507" s="455">
        <f t="shared" ca="1" si="187"/>
        <v>53605022511021.094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53605022511021.094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223354260462.58789</v>
      </c>
      <c r="L4508" s="455">
        <f t="shared" ca="1" si="187"/>
        <v>53828376771483.68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53828376771483.68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224284903214.51532</v>
      </c>
      <c r="L4509" s="455">
        <f t="shared" ca="1" si="187"/>
        <v>54052661674698.195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54052661674698.195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225219423644.57581</v>
      </c>
      <c r="L4510" s="455">
        <f t="shared" ca="1" si="187"/>
        <v>54277881098342.773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54277881098342.773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226157837909.76157</v>
      </c>
      <c r="L4511" s="455">
        <f t="shared" ca="1" si="187"/>
        <v>54504038936252.531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54504038936252.531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227100162234.38553</v>
      </c>
      <c r="L4512" s="455">
        <f t="shared" ca="1" si="187"/>
        <v>54731139098486.914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54731139098486.914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228046412910.36215</v>
      </c>
      <c r="L4513" s="455">
        <f t="shared" ca="1" si="187"/>
        <v>54959185511397.273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54959185511397.273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228996606297.48862</v>
      </c>
      <c r="L4514" s="455">
        <f t="shared" ca="1" si="187"/>
        <v>55188182117694.766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55188182117694.766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229950758823.72815</v>
      </c>
      <c r="L4515" s="455">
        <f t="shared" ca="1" si="187"/>
        <v>55418132876518.492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55418132876518.492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230908886985.49371</v>
      </c>
      <c r="L4516" s="455">
        <f t="shared" ca="1" si="187"/>
        <v>55649041763503.984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55649041763503.984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231871007347.93323</v>
      </c>
      <c r="L4517" s="455">
        <f t="shared" ca="1" si="187"/>
        <v>55880912770851.914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55880912770851.914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232837136545.21628</v>
      </c>
      <c r="L4518" s="455">
        <f t="shared" ca="1" si="187"/>
        <v>56113749907397.133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56113749907397.133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233807291280.82138</v>
      </c>
      <c r="L4519" s="455">
        <f t="shared" ca="1" si="187"/>
        <v>56347557198677.953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56347557198677.953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234781488327.82477</v>
      </c>
      <c r="L4520" s="455">
        <f t="shared" ca="1" si="187"/>
        <v>56582338687005.781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56582338687005.781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235759744529.1907</v>
      </c>
      <c r="L4521" s="455">
        <f t="shared" ca="1" si="187"/>
        <v>56818098431534.969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56818098431534.969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236742076798.06238</v>
      </c>
      <c r="L4522" s="455">
        <f t="shared" ca="1" si="187"/>
        <v>57054840508333.031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57054840508333.031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237728502118.05429</v>
      </c>
      <c r="L4523" s="455">
        <f t="shared" ca="1" si="187"/>
        <v>57292569010451.086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57292569010451.086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238719037543.54617</v>
      </c>
      <c r="L4524" s="455">
        <f t="shared" ca="1" si="187"/>
        <v>57531288047994.633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57531288047994.633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239713700199.97763</v>
      </c>
      <c r="L4525" s="455">
        <f t="shared" ca="1" si="187"/>
        <v>57771001748194.609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57771001748194.609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240712507284.1442</v>
      </c>
      <c r="L4526" s="455">
        <f t="shared" ca="1" si="187"/>
        <v>58011714255478.75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58011714255478.75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241715476064.49478</v>
      </c>
      <c r="L4527" s="455">
        <f t="shared" ca="1" si="187"/>
        <v>58253429731543.242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58253429731543.242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242722623881.43018</v>
      </c>
      <c r="L4528" s="455">
        <f t="shared" ca="1" si="187"/>
        <v>58496152355424.672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58496152355424.672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243733968147.60281</v>
      </c>
      <c r="L4529" s="455">
        <f t="shared" ca="1" si="187"/>
        <v>58739886323572.273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58739886323572.273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244749526348.2178</v>
      </c>
      <c r="L4530" s="455">
        <f t="shared" ca="1" si="187"/>
        <v>58984635849920.492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58984635849920.492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245769316041.33542</v>
      </c>
      <c r="L4531" s="455">
        <f t="shared" ca="1" si="187"/>
        <v>59230405165961.828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59230405165961.828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246793354858.17429</v>
      </c>
      <c r="L4532" s="455">
        <f t="shared" ca="1" si="187"/>
        <v>59477198520820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59477198520820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247821660503.41669</v>
      </c>
      <c r="L4533" s="455">
        <f t="shared" ca="1" si="187"/>
        <v>59725020181323.414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59725020181323.414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248854250755.51422</v>
      </c>
      <c r="L4534" s="455">
        <f t="shared" ca="1" si="187"/>
        <v>59973874432078.93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59973874432078.93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249891143466.99554</v>
      </c>
      <c r="L4535" s="455">
        <f t="shared" ca="1" si="187"/>
        <v>60223765575545.922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60223765575545.922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250932356564.77466</v>
      </c>
      <c r="L4536" s="455">
        <f t="shared" ca="1" si="187"/>
        <v>60474697932110.695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60474697932110.695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251977908050.46118</v>
      </c>
      <c r="L4537" s="455">
        <f t="shared" ca="1" si="187"/>
        <v>60726675840161.156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60726675840161.156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253027816000.67148</v>
      </c>
      <c r="L4538" s="455">
        <f t="shared" ca="1" si="187"/>
        <v>60979703656161.828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60979703656161.828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254082098567.34094</v>
      </c>
      <c r="L4539" s="455">
        <f t="shared" ca="1" si="187"/>
        <v>61233785754729.172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61233785754729.172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255140773978.03818</v>
      </c>
      <c r="L4540" s="455">
        <f t="shared" ca="1" si="187"/>
        <v>61488926528707.211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61488926528707.211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256203860536.28003</v>
      </c>
      <c r="L4541" s="455">
        <f t="shared" ca="1" si="187"/>
        <v>61745130389243.492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61745130389243.492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257271376621.84787</v>
      </c>
      <c r="L4542" s="455">
        <f t="shared" ca="1" si="187"/>
        <v>62002401765865.344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62002401765865.344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258343340691.10559</v>
      </c>
      <c r="L4543" s="455">
        <f t="shared" ca="1" si="187"/>
        <v>62260745106556.453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62260745106556.453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259419771277.31851</v>
      </c>
      <c r="L4544" s="455">
        <f t="shared" ca="1" si="187"/>
        <v>62520164877833.773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62520164877833.773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260500686990.97403</v>
      </c>
      <c r="L4545" s="455">
        <f t="shared" ca="1" si="187"/>
        <v>62780665564824.75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62780665564824.75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261586106520.10312</v>
      </c>
      <c r="L4546" s="455">
        <f t="shared" ca="1" si="187"/>
        <v>63042251671344.852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63042251671344.852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262676048630.60355</v>
      </c>
      <c r="L4547" s="455">
        <f t="shared" ca="1" si="187"/>
        <v>63304927719975.453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63304927719975.453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263770532166.56436</v>
      </c>
      <c r="L4548" s="455">
        <f t="shared" ca="1" si="187"/>
        <v>63568698252142.016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63568698252142.016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264869576050.59171</v>
      </c>
      <c r="L4549" s="455">
        <f t="shared" ca="1" si="187"/>
        <v>63833567828192.609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63833567828192.609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265973199284.13586</v>
      </c>
      <c r="L4550" s="455">
        <f t="shared" ca="1" si="187"/>
        <v>64099541027476.742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64099541027476.742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267081420947.81976</v>
      </c>
      <c r="L4551" s="455">
        <f t="shared" ca="1" si="187"/>
        <v>64366622448424.563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64366622448424.563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268194260201.76898</v>
      </c>
      <c r="L4552" s="455">
        <f t="shared" ca="1" si="187"/>
        <v>64634816708626.328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64634816708626.328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269311736285.94302</v>
      </c>
      <c r="L4553" s="455">
        <f t="shared" ca="1" si="187"/>
        <v>64904128444912.273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64904128444912.273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270433868520.46777</v>
      </c>
      <c r="L4554" s="455">
        <f t="shared" ca="1" si="187"/>
        <v>65174562313432.742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65174562313432.742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271560676305.96976</v>
      </c>
      <c r="L4555" s="455">
        <f t="shared" ca="1" si="187"/>
        <v>65446122989738.711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65446122989738.711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272692179123.91129</v>
      </c>
      <c r="L4556" s="455">
        <f t="shared" ca="1" si="187"/>
        <v>65718815168862.625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65718815168862.625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273828396536.92761</v>
      </c>
      <c r="L4557" s="455">
        <f t="shared" ca="1" si="187"/>
        <v>65992643565399.555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65992643565399.555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274969348189.16479</v>
      </c>
      <c r="L4558" s="455">
        <f t="shared" ca="1" si="187"/>
        <v>66267612913588.719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66267612913588.719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276115053806.61963</v>
      </c>
      <c r="L4559" s="455">
        <f t="shared" ca="1" si="187"/>
        <v>66543727967395.336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66543727967395.336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277265533197.48059</v>
      </c>
      <c r="L4560" s="455">
        <f t="shared" ca="1" si="187"/>
        <v>66820993500592.82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66820993500592.82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278420806252.47009</v>
      </c>
      <c r="L4561" s="455">
        <f t="shared" ca="1" si="187"/>
        <v>67099414306845.289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67099414306845.289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279580892945.18872</v>
      </c>
      <c r="L4562" s="455">
        <f t="shared" ca="1" si="187"/>
        <v>67378995199790.477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67378995199790.477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280745813332.46033</v>
      </c>
      <c r="L4563" s="455">
        <f t="shared" ca="1" si="187"/>
        <v>67659741013122.938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67659741013122.938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281915587554.67889</v>
      </c>
      <c r="L4564" s="455">
        <f t="shared" ca="1" si="187"/>
        <v>67941656600677.617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67941656600677.617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283090235836.15674</v>
      </c>
      <c r="L4565" s="455">
        <f t="shared" ca="1" si="187"/>
        <v>68224746836513.773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68224746836513.773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284269778485.47406</v>
      </c>
      <c r="L4566" s="455">
        <f t="shared" ca="1" si="187"/>
        <v>68509016614999.25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68509016614999.25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285454235895.83026</v>
      </c>
      <c r="L4567" s="455">
        <f t="shared" ca="1" si="187"/>
        <v>68794470850895.078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68794470850895.078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286643628545.39618</v>
      </c>
      <c r="L4568" s="455">
        <f t="shared" ca="1" si="187"/>
        <v>69081114479440.477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69081114479440.477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287837976997.66864</v>
      </c>
      <c r="L4569" s="455">
        <f t="shared" ca="1" si="187"/>
        <v>69368952456438.148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69368952456438.148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289037301901.82562</v>
      </c>
      <c r="L4570" s="455">
        <f t="shared" ca="1" si="187"/>
        <v>69657989758339.977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69657989758339.977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290241623993.08325</v>
      </c>
      <c r="L4571" s="455">
        <f t="shared" ca="1" si="187"/>
        <v>69948231382333.063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69948231382333.063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291450964093.05444</v>
      </c>
      <c r="L4572" s="455">
        <f t="shared" ca="1" si="187"/>
        <v>70239682346426.117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70239682346426.117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292665343110.10876</v>
      </c>
      <c r="L4573" s="455">
        <f t="shared" ca="1" si="187"/>
        <v>70532347689536.219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70532347689536.219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293884782039.73425</v>
      </c>
      <c r="L4574" s="455">
        <f t="shared" ca="1" si="187"/>
        <v>70826232471575.953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70826232471575.953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295109301964.89978</v>
      </c>
      <c r="L4575" s="455">
        <f t="shared" ca="1" si="187"/>
        <v>71121341773540.859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71121341773540.859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296338924056.42023</v>
      </c>
      <c r="L4576" s="455">
        <f t="shared" ca="1" si="187"/>
        <v>71417680697597.281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71417680697597.281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297573669573.32202</v>
      </c>
      <c r="L4577" s="455">
        <f t="shared" ca="1" si="187"/>
        <v>71715254367170.609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71715254367170.609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298813559863.21088</v>
      </c>
      <c r="L4578" s="455">
        <f t="shared" ca="1" si="187"/>
        <v>72014067927033.813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72014067927033.813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300058616362.64087</v>
      </c>
      <c r="L4579" s="455">
        <f t="shared" ca="1" si="187"/>
        <v>72314126543396.453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72314126543396.453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301308860597.48523</v>
      </c>
      <c r="L4580" s="455">
        <f t="shared" ca="1" si="187"/>
        <v>72615435403993.938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72615435403993.938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302564314183.30804</v>
      </c>
      <c r="L4581" s="455">
        <f t="shared" ca="1" si="187"/>
        <v>72917999718177.25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72917999718177.25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303824998825.73853</v>
      </c>
      <c r="L4582" s="455">
        <f t="shared" ca="1" si="187"/>
        <v>73221824717002.984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73221824717002.984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305090936320.84576</v>
      </c>
      <c r="L4583" s="455">
        <f t="shared" ca="1" si="187"/>
        <v>73526915653323.828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73526915653323.828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306362148555.51593</v>
      </c>
      <c r="L4584" s="455">
        <f t="shared" ca="1" si="187"/>
        <v>73833277801879.344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73833277801879.344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307638657507.83057</v>
      </c>
      <c r="L4585" s="455">
        <f t="shared" ca="1" si="187"/>
        <v>74140916459387.172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74140916459387.172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308920485247.44653</v>
      </c>
      <c r="L4586" s="455">
        <f t="shared" ca="1" si="187"/>
        <v>74449836944634.625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74449836944634.625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310207653935.9776</v>
      </c>
      <c r="L4587" s="455">
        <f t="shared" ca="1" si="187"/>
        <v>74760044598570.609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74760044598570.609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311500185827.37756</v>
      </c>
      <c r="L4588" s="455">
        <f t="shared" ca="1" si="187"/>
        <v>75071544784397.984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75071544784397.984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312798103268.32495</v>
      </c>
      <c r="L4589" s="455">
        <f t="shared" ca="1" si="187"/>
        <v>75384342887666.313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75384342887666.313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314101428698.60962</v>
      </c>
      <c r="L4590" s="455">
        <f t="shared" ca="1" si="187"/>
        <v>75698444316364.922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75698444316364.922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315410184651.52051</v>
      </c>
      <c r="L4591" s="455">
        <f t="shared" ca="1" si="187"/>
        <v>76013854501016.438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76013854501016.438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316724393754.23517</v>
      </c>
      <c r="L4592" s="455">
        <f t="shared" ca="1" si="187"/>
        <v>76330578894770.672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76330578894770.672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318044078728.21112</v>
      </c>
      <c r="L4593" s="455">
        <f t="shared" ca="1" si="187"/>
        <v>76648622973498.891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76648622973498.891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319369262389.57874</v>
      </c>
      <c r="L4594" s="455">
        <f t="shared" ca="1" si="187"/>
        <v>76967992235888.469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76967992235888.469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320699967649.53528</v>
      </c>
      <c r="L4595" s="455">
        <f t="shared" ca="1" si="187"/>
        <v>77288692203538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77288692203538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322036217514.74164</v>
      </c>
      <c r="L4596" s="455">
        <f t="shared" ca="1" si="187"/>
        <v>77610728421052.734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77610728421052.734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323378035087.71973</v>
      </c>
      <c r="L4597" s="455">
        <f t="shared" ca="1" si="187"/>
        <v>77934106456140.453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77934106456140.453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324725443567.25189</v>
      </c>
      <c r="L4598" s="455">
        <f t="shared" ref="L4598:L4852" ca="1" si="192">I4598-J4598+K4598</f>
        <v>78258831899707.703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78258831899707.703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326078466248.7821</v>
      </c>
      <c r="L4599" s="455">
        <f t="shared" ca="1" si="192"/>
        <v>78584910365956.484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78584910365956.484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327437126524.81866</v>
      </c>
      <c r="L4600" s="455">
        <f t="shared" ca="1" si="192"/>
        <v>78912347492481.297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78912347492481.297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328801447885.33875</v>
      </c>
      <c r="L4601" s="455">
        <f t="shared" ca="1" si="192"/>
        <v>79241148940366.641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79241148940366.641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330171453918.19434</v>
      </c>
      <c r="L4602" s="455">
        <f t="shared" ca="1" si="192"/>
        <v>79571320394284.828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79571320394284.828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331547168309.52014</v>
      </c>
      <c r="L4603" s="455">
        <f t="shared" ca="1" si="192"/>
        <v>79902867562594.344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79902867562594.344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332928614844.14307</v>
      </c>
      <c r="L4604" s="455">
        <f t="shared" ca="1" si="192"/>
        <v>80235796177438.484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80235796177438.484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334315817405.99365</v>
      </c>
      <c r="L4605" s="455">
        <f t="shared" ca="1" si="192"/>
        <v>80570111994844.484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80570111994844.484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335708799978.51868</v>
      </c>
      <c r="L4606" s="455">
        <f t="shared" ca="1" si="192"/>
        <v>80905820794823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80905820794823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337107586645.09583</v>
      </c>
      <c r="L4607" s="455">
        <f t="shared" ca="1" si="192"/>
        <v>81242928381468.094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81242928381468.094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338512201589.45038</v>
      </c>
      <c r="L4608" s="455">
        <f t="shared" ca="1" si="192"/>
        <v>81581440583057.547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81581440583057.547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339922669096.07312</v>
      </c>
      <c r="L4609" s="455">
        <f t="shared" ca="1" si="192"/>
        <v>81921363252153.625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81921363252153.625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341339013550.64008</v>
      </c>
      <c r="L4610" s="455">
        <f t="shared" ca="1" si="192"/>
        <v>82262702265704.266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82262702265704.266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342761259440.43445</v>
      </c>
      <c r="L4611" s="455">
        <f t="shared" ca="1" si="192"/>
        <v>82605463525144.703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82605463525144.703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344189431354.76959</v>
      </c>
      <c r="L4612" s="455">
        <f t="shared" ca="1" si="192"/>
        <v>82949652956499.469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82949652956499.469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345623553985.41443</v>
      </c>
      <c r="L4613" s="455">
        <f t="shared" ca="1" si="192"/>
        <v>83295276510484.891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83295276510484.891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347063652127.02039</v>
      </c>
      <c r="L4614" s="455">
        <f t="shared" ca="1" si="192"/>
        <v>83642340162611.906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83642340162611.906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348509750677.54962</v>
      </c>
      <c r="L4615" s="455">
        <f t="shared" ca="1" si="192"/>
        <v>83990849913289.453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83990849913289.453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349961874638.70605</v>
      </c>
      <c r="L4616" s="455">
        <f t="shared" ca="1" si="192"/>
        <v>84340811787928.156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84340811787928.156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351420049116.36731</v>
      </c>
      <c r="L4617" s="455">
        <f t="shared" ca="1" si="192"/>
        <v>84692231837044.531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84692231837044.531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352884299321.01886</v>
      </c>
      <c r="L4618" s="455">
        <f t="shared" ca="1" si="192"/>
        <v>85045116136365.547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85045116136365.547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354354650568.18976</v>
      </c>
      <c r="L4619" s="455">
        <f t="shared" ca="1" si="192"/>
        <v>85399470786933.734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85399470786933.734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355831128278.89056</v>
      </c>
      <c r="L4620" s="455">
        <f t="shared" ca="1" si="192"/>
        <v>85755301915212.625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85755301915212.625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357313757980.05261</v>
      </c>
      <c r="L4621" s="455">
        <f t="shared" ca="1" si="192"/>
        <v>86112615673192.672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86112615673192.672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358802565304.96948</v>
      </c>
      <c r="L4622" s="455">
        <f t="shared" ca="1" si="192"/>
        <v>86471418238497.641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86471418238497.641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360297575993.74017</v>
      </c>
      <c r="L4623" s="455">
        <f t="shared" ca="1" si="192"/>
        <v>86831715814491.375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86831715814491.375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361798815893.71405</v>
      </c>
      <c r="L4624" s="455">
        <f t="shared" ca="1" si="192"/>
        <v>87193514630385.094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87193514630385.094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363306310959.93787</v>
      </c>
      <c r="L4625" s="455">
        <f t="shared" ca="1" si="192"/>
        <v>87556820941345.031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87556820941345.031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364820087255.60431</v>
      </c>
      <c r="L4626" s="455">
        <f t="shared" ca="1" si="192"/>
        <v>87921641028600.641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87921641028600.641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366340170952.50269</v>
      </c>
      <c r="L4627" s="455">
        <f t="shared" ca="1" si="192"/>
        <v>88287981199553.141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88287981199553.141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367866588331.47144</v>
      </c>
      <c r="L4628" s="455">
        <f t="shared" ca="1" si="192"/>
        <v>88655847787884.609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88655847787884.609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369399365782.85254</v>
      </c>
      <c r="L4629" s="455">
        <f t="shared" ca="1" si="192"/>
        <v>89025247153667.469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89025247153667.469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370938529806.94775</v>
      </c>
      <c r="L4630" s="455">
        <f t="shared" ca="1" si="192"/>
        <v>89396185683474.422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89396185683474.422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372484107014.47675</v>
      </c>
      <c r="L4631" s="455">
        <f t="shared" ca="1" si="192"/>
        <v>89768669790488.906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89768669790488.906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374036124127.03711</v>
      </c>
      <c r="L4632" s="455">
        <f t="shared" ca="1" si="192"/>
        <v>90142705914615.938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90142705914615.938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375594607977.56641</v>
      </c>
      <c r="L4633" s="455">
        <f t="shared" ca="1" si="192"/>
        <v>90518300522593.5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90518300522593.5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377159585510.80627</v>
      </c>
      <c r="L4634" s="455">
        <f t="shared" ca="1" si="192"/>
        <v>90895460108104.313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90895460108104.313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378731083783.76794</v>
      </c>
      <c r="L4635" s="455">
        <f t="shared" ca="1" si="192"/>
        <v>91274191191888.078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91274191191888.078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380309129966.20032</v>
      </c>
      <c r="L4636" s="455">
        <f t="shared" ca="1" si="192"/>
        <v>91654500321854.281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91654500321854.281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381893751341.05951</v>
      </c>
      <c r="L4637" s="455">
        <f t="shared" ca="1" si="192"/>
        <v>92036394073195.344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92036394073195.344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383484975304.98059</v>
      </c>
      <c r="L4638" s="455">
        <f t="shared" ca="1" si="192"/>
        <v>92419879048500.328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92419879048500.328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385082829368.75134</v>
      </c>
      <c r="L4639" s="455">
        <f t="shared" ca="1" si="192"/>
        <v>92804961877869.078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92804961877869.078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386687341157.78784</v>
      </c>
      <c r="L4640" s="455">
        <f t="shared" ca="1" si="192"/>
        <v>93191649219026.859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93191649219026.859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388298538412.61194</v>
      </c>
      <c r="L4641" s="455">
        <f t="shared" ca="1" si="192"/>
        <v>93579947757439.469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93579947757439.469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389916448989.33112</v>
      </c>
      <c r="L4642" s="455">
        <f t="shared" ca="1" si="192"/>
        <v>93969864206428.797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93969864206428.797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391541100860.12</v>
      </c>
      <c r="L4643" s="455">
        <f t="shared" ca="1" si="192"/>
        <v>94361405307288.922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94361405307288.922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393172522113.70386</v>
      </c>
      <c r="L4644" s="455">
        <f t="shared" ca="1" si="192"/>
        <v>94754577829402.625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94754577829402.625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394810740955.84424</v>
      </c>
      <c r="L4645" s="455">
        <f t="shared" ca="1" si="192"/>
        <v>95149388570358.469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95149388570358.469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396455785709.82697</v>
      </c>
      <c r="L4646" s="455">
        <f t="shared" ca="1" si="192"/>
        <v>95545844356068.297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95545844356068.297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398107684816.95123</v>
      </c>
      <c r="L4647" s="455">
        <f t="shared" ca="1" si="192"/>
        <v>95943952040885.25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95943952040885.25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399766466837.02185</v>
      </c>
      <c r="L4648" s="455">
        <f t="shared" ca="1" si="192"/>
        <v>96343718507722.266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96343718507722.266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401432160448.84277</v>
      </c>
      <c r="L4649" s="455">
        <f t="shared" ca="1" si="192"/>
        <v>96745150668171.109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96745150668171.109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403104794450.71295</v>
      </c>
      <c r="L4650" s="455">
        <f t="shared" ca="1" si="192"/>
        <v>97148255462621.828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97148255462621.828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404784397760.92426</v>
      </c>
      <c r="L4651" s="455">
        <f t="shared" ca="1" si="192"/>
        <v>97553039860382.75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97553039860382.75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406470999418.26147</v>
      </c>
      <c r="L4652" s="455">
        <f t="shared" ca="1" si="192"/>
        <v>97959510859801.016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97959510859801.016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408164628582.50421</v>
      </c>
      <c r="L4653" s="455">
        <f t="shared" ca="1" si="192"/>
        <v>98367675488383.516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98367675488383.516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409865314534.93134</v>
      </c>
      <c r="L4654" s="455">
        <f t="shared" ca="1" si="192"/>
        <v>98777540802918.453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98777540802918.453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411573086678.8269</v>
      </c>
      <c r="L4655" s="455">
        <f t="shared" ca="1" si="192"/>
        <v>99189113889597.281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99189113889597.281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413287974539.98865</v>
      </c>
      <c r="L4656" s="455">
        <f t="shared" ca="1" si="192"/>
        <v>99602401864137.266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99602401864137.266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415010007767.23859</v>
      </c>
      <c r="L4657" s="455">
        <f t="shared" ca="1" si="192"/>
        <v>100017411871904.5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100017411871904.5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416739216132.93542</v>
      </c>
      <c r="L4658" s="455">
        <f t="shared" ca="1" si="192"/>
        <v>100434151088037.44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100434151088037.44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418475629533.48932</v>
      </c>
      <c r="L4659" s="455">
        <f t="shared" ca="1" si="192"/>
        <v>100852626717570.92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100852626717570.92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420219277989.87885</v>
      </c>
      <c r="L4660" s="455">
        <f t="shared" ca="1" si="192"/>
        <v>101272845995560.8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101272845995560.8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421970191648.16998</v>
      </c>
      <c r="L4661" s="455">
        <f t="shared" ca="1" si="192"/>
        <v>101694816187208.97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101694816187208.97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423728400780.03735</v>
      </c>
      <c r="L4662" s="455">
        <f t="shared" ca="1" si="192"/>
        <v>102118544587989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102118544587989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425493935783.28748</v>
      </c>
      <c r="L4663" s="455">
        <f t="shared" ca="1" si="192"/>
        <v>102544038523772.28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102544038523772.28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427266827182.38452</v>
      </c>
      <c r="L4664" s="455">
        <f t="shared" ca="1" si="192"/>
        <v>102971305350954.67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102971305350954.67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429047105628.97778</v>
      </c>
      <c r="L4665" s="455">
        <f t="shared" ca="1" si="192"/>
        <v>103400352456583.66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103400352456583.66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430834801902.43188</v>
      </c>
      <c r="L4666" s="455">
        <f t="shared" ca="1" si="192"/>
        <v>103831187258486.09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103831187258486.09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432629946910.3587</v>
      </c>
      <c r="L4667" s="455">
        <f t="shared" ca="1" si="192"/>
        <v>104263817205396.45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104263817205396.45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434432571689.15186</v>
      </c>
      <c r="L4668" s="455">
        <f t="shared" ca="1" si="192"/>
        <v>104698249777085.61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104698249777085.61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436242707404.52338</v>
      </c>
      <c r="L4669" s="455">
        <f t="shared" ca="1" si="192"/>
        <v>105134492484490.13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105134492484490.13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438060385352.04218</v>
      </c>
      <c r="L4670" s="455">
        <f t="shared" ca="1" si="192"/>
        <v>105572552869842.17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105572552869842.17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439885636957.67572</v>
      </c>
      <c r="L4671" s="455">
        <f t="shared" ca="1" si="192"/>
        <v>106012438506799.84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106012438506799.84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441718493778.3327</v>
      </c>
      <c r="L4672" s="455">
        <f t="shared" ca="1" si="192"/>
        <v>106454157000578.17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106454157000578.17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443558987502.40906</v>
      </c>
      <c r="L4673" s="455">
        <f t="shared" ca="1" si="192"/>
        <v>106897715988080.58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106897715988080.58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445407149950.33575</v>
      </c>
      <c r="L4674" s="455">
        <f t="shared" ca="1" si="192"/>
        <v>107343123138030.91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107343123138030.91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447263013075.12878</v>
      </c>
      <c r="L4675" s="455">
        <f t="shared" ca="1" si="192"/>
        <v>107790386151106.03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107790386151106.03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449126608962.94177</v>
      </c>
      <c r="L4676" s="455">
        <f t="shared" ca="1" si="192"/>
        <v>108239512760068.97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108239512760068.97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450997969833.62067</v>
      </c>
      <c r="L4677" s="455">
        <f t="shared" ca="1" si="192"/>
        <v>108690510729902.59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108690510729902.59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452877128041.2608</v>
      </c>
      <c r="L4678" s="455">
        <f t="shared" ca="1" si="192"/>
        <v>109143387857943.86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109143387857943.86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454764116074.76605</v>
      </c>
      <c r="L4679" s="455">
        <f t="shared" ca="1" si="192"/>
        <v>109598151974018.63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109598151974018.63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456658966558.41095</v>
      </c>
      <c r="L4680" s="455">
        <f t="shared" ca="1" si="192"/>
        <v>110054810940577.03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110054810940577.03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458561712252.4043</v>
      </c>
      <c r="L4681" s="455">
        <f t="shared" ca="1" si="192"/>
        <v>110513372652829.44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110513372652829.44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460472386053.45599</v>
      </c>
      <c r="L4682" s="455">
        <f t="shared" ca="1" si="192"/>
        <v>110973845038882.89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110973845038882.89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462391020995.34528</v>
      </c>
      <c r="L4683" s="455">
        <f t="shared" ca="1" si="192"/>
        <v>111436236059878.23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111436236059878.23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464317650249.49261</v>
      </c>
      <c r="L4684" s="455">
        <f t="shared" ca="1" si="192"/>
        <v>111900553710127.73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111900553710127.73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466252307125.53223</v>
      </c>
      <c r="L4685" s="455">
        <f t="shared" ca="1" si="192"/>
        <v>112366806017253.27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112366806017253.27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468195025071.88861</v>
      </c>
      <c r="L4686" s="455">
        <f t="shared" ca="1" si="192"/>
        <v>112835001042325.16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112835001042325.16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470145837676.3548</v>
      </c>
      <c r="L4687" s="455">
        <f t="shared" ca="1" si="192"/>
        <v>113305146880001.52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113305146880001.52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472104778666.67297</v>
      </c>
      <c r="L4688" s="455">
        <f t="shared" ca="1" si="192"/>
        <v>113777251658668.19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113777251658668.19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474071881911.11749</v>
      </c>
      <c r="L4689" s="455">
        <f t="shared" ca="1" si="192"/>
        <v>114251323540579.31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114251323540579.31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476047181419.08038</v>
      </c>
      <c r="L4690" s="455">
        <f t="shared" ca="1" si="192"/>
        <v>114727370721998.39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114727370721998.39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478030711341.65997</v>
      </c>
      <c r="L4691" s="455">
        <f t="shared" ca="1" si="192"/>
        <v>115205401433340.05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115205401433340.05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480022505972.25012</v>
      </c>
      <c r="L4692" s="455">
        <f t="shared" ca="1" si="192"/>
        <v>115685423939312.3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115685423939312.3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482022599747.13458</v>
      </c>
      <c r="L4693" s="455">
        <f t="shared" ca="1" si="192"/>
        <v>116167446539059.44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116167446539059.44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484031027246.08105</v>
      </c>
      <c r="L4694" s="455">
        <f t="shared" ca="1" si="192"/>
        <v>116651477566305.52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116651477566305.52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486047823192.93964</v>
      </c>
      <c r="L4695" s="455">
        <f t="shared" ca="1" si="192"/>
        <v>117137525389498.45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117137525389498.45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488073022456.24359</v>
      </c>
      <c r="L4696" s="455">
        <f t="shared" ca="1" si="192"/>
        <v>117625598411954.7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117625598411954.7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490106660049.81128</v>
      </c>
      <c r="L4697" s="455">
        <f t="shared" ca="1" si="192"/>
        <v>118115705072004.52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118115705072004.52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492148771133.35211</v>
      </c>
      <c r="L4698" s="455">
        <f t="shared" ca="1" si="192"/>
        <v>118607853843137.88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118607853843137.88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494199391013.0744</v>
      </c>
      <c r="L4699" s="455">
        <f t="shared" ca="1" si="192"/>
        <v>119102053234150.95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119102053234150.95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496258555142.29565</v>
      </c>
      <c r="L4700" s="455">
        <f t="shared" ca="1" si="192"/>
        <v>119598311789293.25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119598311789293.25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498326299122.05518</v>
      </c>
      <c r="L4701" s="455">
        <f t="shared" ca="1" si="192"/>
        <v>120096638088415.31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120096638088415.31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500402658701.73047</v>
      </c>
      <c r="L4702" s="455">
        <f t="shared" ca="1" si="192"/>
        <v>120597040747117.05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120597040747117.05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502487669779.6543</v>
      </c>
      <c r="L4703" s="455">
        <f t="shared" ca="1" si="192"/>
        <v>121099528416896.7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121099528416896.7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504581368403.73627</v>
      </c>
      <c r="L4704" s="455">
        <f t="shared" ca="1" si="192"/>
        <v>121604109785300.44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121604109785300.44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506683790772.08514</v>
      </c>
      <c r="L4705" s="455">
        <f t="shared" ca="1" si="192"/>
        <v>122110793576072.52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122110793576072.52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508794973233.63544</v>
      </c>
      <c r="L4706" s="455">
        <f t="shared" ca="1" si="192"/>
        <v>122619588549306.16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122619588549306.16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510914952288.77557</v>
      </c>
      <c r="L4707" s="455">
        <f t="shared" ca="1" si="192"/>
        <v>123130503501594.94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123130503501594.94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513043764589.97888</v>
      </c>
      <c r="L4708" s="455">
        <f t="shared" ca="1" si="192"/>
        <v>123643547266184.92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123643547266184.92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515181446942.43719</v>
      </c>
      <c r="L4709" s="455">
        <f t="shared" ca="1" si="192"/>
        <v>124158728713127.36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124158728713127.36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517328036304.69733</v>
      </c>
      <c r="L4710" s="455">
        <f t="shared" ca="1" si="192"/>
        <v>124676056749432.06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124676056749432.06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519483569789.30023</v>
      </c>
      <c r="L4711" s="455">
        <f t="shared" ca="1" si="192"/>
        <v>125195540319221.36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125195540319221.36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521648084663.42224</v>
      </c>
      <c r="L4712" s="455">
        <f t="shared" ca="1" si="192"/>
        <v>125717188403884.78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125717188403884.78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523821618349.51996</v>
      </c>
      <c r="L4713" s="455">
        <f t="shared" ca="1" si="192"/>
        <v>126241010022234.3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126241010022234.3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526004208425.97626</v>
      </c>
      <c r="L4714" s="455">
        <f t="shared" ca="1" si="192"/>
        <v>126767014230660.27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126767014230660.27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528195892627.7511</v>
      </c>
      <c r="L4715" s="455">
        <f t="shared" ca="1" si="192"/>
        <v>127295210123288.02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127295210123288.02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530396708847.03339</v>
      </c>
      <c r="L4716" s="455">
        <f t="shared" ca="1" si="192"/>
        <v>127825606832135.05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127825606832135.05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532606695133.896</v>
      </c>
      <c r="L4717" s="455">
        <f t="shared" ca="1" si="192"/>
        <v>128358213527268.94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128358213527268.94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534825889696.95386</v>
      </c>
      <c r="L4718" s="455">
        <f t="shared" ca="1" si="192"/>
        <v>128893039416965.89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128893039416965.89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537054330904.02454</v>
      </c>
      <c r="L4719" s="455">
        <f t="shared" ca="1" si="192"/>
        <v>129430093747869.92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129430093747869.92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539292057282.79126</v>
      </c>
      <c r="L4720" s="455">
        <f t="shared" ca="1" si="192"/>
        <v>129969385805152.72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129969385805152.72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541539107521.4696</v>
      </c>
      <c r="L4721" s="455">
        <f t="shared" ca="1" si="192"/>
        <v>130510924912674.19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130510924912674.19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543795520469.47577</v>
      </c>
      <c r="L4722" s="455">
        <f t="shared" ca="1" si="192"/>
        <v>131054720433143.66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131054720433143.66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546061335138.09851</v>
      </c>
      <c r="L4723" s="455">
        <f t="shared" ca="1" si="192"/>
        <v>131600781768281.75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131600781768281.75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548336590701.17395</v>
      </c>
      <c r="L4724" s="455">
        <f t="shared" ca="1" si="192"/>
        <v>132149118358982.92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132149118358982.92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550621326495.76208</v>
      </c>
      <c r="L4725" s="455">
        <f t="shared" ca="1" si="192"/>
        <v>132699739685478.69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132699739685478.69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552915582022.82788</v>
      </c>
      <c r="L4726" s="455">
        <f t="shared" ca="1" si="192"/>
        <v>133252655267501.52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133252655267501.52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555219396947.92297</v>
      </c>
      <c r="L4727" s="455">
        <f t="shared" ca="1" si="192"/>
        <v>133807874664449.44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133807874664449.44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557532811101.87268</v>
      </c>
      <c r="L4728" s="455">
        <f t="shared" ca="1" si="192"/>
        <v>134365407475551.31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134365407475551.31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559855864481.46387</v>
      </c>
      <c r="L4729" s="455">
        <f t="shared" ca="1" si="192"/>
        <v>134925263340032.78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134925263340032.78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562188597250.1366</v>
      </c>
      <c r="L4730" s="455">
        <f t="shared" ca="1" si="192"/>
        <v>135487451937282.92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135487451937282.92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564531049738.67871</v>
      </c>
      <c r="L4731" s="455">
        <f t="shared" ca="1" si="192"/>
        <v>136051982987021.59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136051982987021.59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566883262445.92334</v>
      </c>
      <c r="L4732" s="455">
        <f t="shared" ca="1" si="192"/>
        <v>136618866249467.52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136618866249467.52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569245276039.448</v>
      </c>
      <c r="L4733" s="455">
        <f t="shared" ca="1" si="192"/>
        <v>137188111525506.97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137188111525506.97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571617131356.27905</v>
      </c>
      <c r="L4734" s="455">
        <f t="shared" ca="1" si="192"/>
        <v>137759728656863.25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137759728656863.25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573998869403.59692</v>
      </c>
      <c r="L4735" s="455">
        <f t="shared" ca="1" si="192"/>
        <v>138333727526266.84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138333727526266.84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576390531359.44519</v>
      </c>
      <c r="L4736" s="455">
        <f t="shared" ca="1" si="192"/>
        <v>138910118057626.28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138910118057626.28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578792158573.44287</v>
      </c>
      <c r="L4737" s="455">
        <f t="shared" ca="1" si="192"/>
        <v>139488910216199.72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139488910216199.72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581203792567.49878</v>
      </c>
      <c r="L4738" s="455">
        <f t="shared" ca="1" si="192"/>
        <v>140070114008767.22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140070114008767.22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583625475036.53003</v>
      </c>
      <c r="L4739" s="455">
        <f t="shared" ca="1" si="192"/>
        <v>140653739483803.75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140653739483803.75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586057247849.18225</v>
      </c>
      <c r="L4740" s="455">
        <f t="shared" ca="1" si="192"/>
        <v>141239796731652.94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141239796731652.94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588499153048.55396</v>
      </c>
      <c r="L4741" s="455">
        <f t="shared" ca="1" si="192"/>
        <v>141828295884701.5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141828295884701.5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590951232852.92285</v>
      </c>
      <c r="L4742" s="455">
        <f t="shared" ca="1" si="192"/>
        <v>142419247117554.44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142419247117554.44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593413529656.47681</v>
      </c>
      <c r="L4743" s="455">
        <f t="shared" ca="1" si="192"/>
        <v>143012660647210.91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143012660647210.91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595886086030.04541</v>
      </c>
      <c r="L4744" s="455">
        <f t="shared" ca="1" si="192"/>
        <v>143608546733240.94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143608546733240.94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598368944721.83728</v>
      </c>
      <c r="L4745" s="455">
        <f t="shared" ca="1" si="192"/>
        <v>144206915677962.78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144206915677962.78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600862148658.17822</v>
      </c>
      <c r="L4746" s="455">
        <f t="shared" ca="1" si="192"/>
        <v>144807777826620.97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144807777826620.97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603365740944.25403</v>
      </c>
      <c r="L4747" s="455">
        <f t="shared" ca="1" si="192"/>
        <v>145411143567565.22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145411143567565.22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605879764864.8551</v>
      </c>
      <c r="L4748" s="455">
        <f t="shared" ca="1" si="192"/>
        <v>146017023332430.06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146017023332430.06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608404263885.12524</v>
      </c>
      <c r="L4749" s="455">
        <f t="shared" ca="1" si="192"/>
        <v>146625427596315.19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146625427596315.19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610939281651.31323</v>
      </c>
      <c r="L4750" s="455">
        <f t="shared" ca="1" si="192"/>
        <v>147236366877966.5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147236366877966.5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613484861991.5271</v>
      </c>
      <c r="L4751" s="455">
        <f t="shared" ca="1" si="192"/>
        <v>147849851739958.03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147849851739958.03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616041048916.49182</v>
      </c>
      <c r="L4752" s="455">
        <f t="shared" ca="1" si="192"/>
        <v>148465892788874.53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148465892788874.53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618607886620.31055</v>
      </c>
      <c r="L4753" s="455">
        <f t="shared" ca="1" si="192"/>
        <v>149084500675494.84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149084500675494.84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621185419481.22852</v>
      </c>
      <c r="L4754" s="455">
        <f t="shared" ca="1" si="192"/>
        <v>149705686094976.06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149705686094976.06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623773692062.40027</v>
      </c>
      <c r="L4755" s="455">
        <f t="shared" ca="1" si="192"/>
        <v>150329459787038.47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150329459787038.47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626372749112.66028</v>
      </c>
      <c r="L4756" s="455">
        <f t="shared" ca="1" si="192"/>
        <v>150955832536151.13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150955832536151.13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628982635567.29639</v>
      </c>
      <c r="L4757" s="455">
        <f t="shared" ca="1" si="192"/>
        <v>151584815171718.41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151584815171718.41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631603396548.82666</v>
      </c>
      <c r="L4758" s="455">
        <f t="shared" ca="1" si="192"/>
        <v>152216418568267.22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152216418568267.22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634235077367.78003</v>
      </c>
      <c r="L4759" s="455">
        <f t="shared" ca="1" si="192"/>
        <v>152850653645635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152850653645635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636877723523.47913</v>
      </c>
      <c r="L4760" s="455">
        <f t="shared" ca="1" si="192"/>
        <v>153487531369158.47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153487531369158.47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639531380704.8269</v>
      </c>
      <c r="L4761" s="455">
        <f t="shared" ca="1" si="192"/>
        <v>154127062749863.28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154127062749863.28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642196094791.09705</v>
      </c>
      <c r="L4762" s="455">
        <f t="shared" ca="1" si="192"/>
        <v>154769258844654.38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154769258844654.38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644871911852.72656</v>
      </c>
      <c r="L4763" s="455">
        <f t="shared" ca="1" si="192"/>
        <v>155414130756507.09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155414130756507.09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647558878152.11292</v>
      </c>
      <c r="L4764" s="455">
        <f t="shared" ca="1" si="192"/>
        <v>156061689634659.22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156061689634659.22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650257040144.41345</v>
      </c>
      <c r="L4765" s="455">
        <f t="shared" ca="1" si="192"/>
        <v>156711946674803.63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156711946674803.63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652966444478.34839</v>
      </c>
      <c r="L4766" s="455">
        <f t="shared" ca="1" si="192"/>
        <v>157364913119281.97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157364913119281.97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655687137997.00818</v>
      </c>
      <c r="L4767" s="455">
        <f t="shared" ca="1" si="192"/>
        <v>158020600257278.97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158020600257278.97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658419167738.66235</v>
      </c>
      <c r="L4768" s="455">
        <f t="shared" ca="1" si="192"/>
        <v>158679019425017.63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158679019425017.63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661162580937.57349</v>
      </c>
      <c r="L4769" s="455">
        <f t="shared" ca="1" si="192"/>
        <v>159340182005955.19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159340182005955.19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663917425024.81323</v>
      </c>
      <c r="L4770" s="455">
        <f t="shared" ca="1" si="192"/>
        <v>160004099430980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160004099430980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666683747629.08337</v>
      </c>
      <c r="L4771" s="455">
        <f t="shared" ca="1" si="192"/>
        <v>160670783178609.09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160670783178609.09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669461596577.53784</v>
      </c>
      <c r="L4772" s="455">
        <f t="shared" ca="1" si="192"/>
        <v>161340244775186.63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161340244775186.63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672251019896.61096</v>
      </c>
      <c r="L4773" s="455">
        <f t="shared" ca="1" si="192"/>
        <v>162012495795083.25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162012495795083.25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675052065812.84692</v>
      </c>
      <c r="L4774" s="455">
        <f t="shared" ca="1" si="192"/>
        <v>162687547860896.09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162687547860896.09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677864782753.73376</v>
      </c>
      <c r="L4775" s="455">
        <f t="shared" ca="1" si="192"/>
        <v>163365412643649.81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163365412643649.81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680689219348.54089</v>
      </c>
      <c r="L4776" s="455">
        <f t="shared" ca="1" si="192"/>
        <v>164046101862998.34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164046101862998.34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683525424429.15979</v>
      </c>
      <c r="L4777" s="455">
        <f t="shared" ca="1" si="192"/>
        <v>164729627287427.5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164729627287427.5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686373447030.94788</v>
      </c>
      <c r="L4778" s="455">
        <f t="shared" ca="1" si="192"/>
        <v>165416000734458.44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165416000734458.44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689233336393.57678</v>
      </c>
      <c r="L4779" s="455">
        <f t="shared" ca="1" si="192"/>
        <v>166105234070852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166105234070852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692105141961.8833</v>
      </c>
      <c r="L4780" s="455">
        <f t="shared" ca="1" si="192"/>
        <v>166797339212813.88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166797339212813.88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694988913386.72449</v>
      </c>
      <c r="L4781" s="455">
        <f t="shared" ca="1" si="192"/>
        <v>167492328126200.59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167492328126200.59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697884700525.83582</v>
      </c>
      <c r="L4782" s="455">
        <f t="shared" ca="1" si="192"/>
        <v>168190212826726.44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168190212826726.44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700792553444.69348</v>
      </c>
      <c r="L4783" s="455">
        <f t="shared" ca="1" si="192"/>
        <v>168891005380171.13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168891005380171.13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703712522417.37964</v>
      </c>
      <c r="L4784" s="455">
        <f t="shared" ca="1" si="192"/>
        <v>169594717902588.5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169594717902588.5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706644657927.45203</v>
      </c>
      <c r="L4785" s="455">
        <f t="shared" ca="1" si="192"/>
        <v>170301362560515.94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170301362560515.94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709589010668.81641</v>
      </c>
      <c r="L4786" s="455">
        <f t="shared" ca="1" si="192"/>
        <v>171010951571184.75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171010951571184.75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712545631546.60315</v>
      </c>
      <c r="L4787" s="455">
        <f t="shared" ca="1" si="192"/>
        <v>171723497202731.34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171723497202731.34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715514571678.04724</v>
      </c>
      <c r="L4788" s="455">
        <f t="shared" ca="1" si="192"/>
        <v>172439011774409.41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172439011774409.41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718495882393.37256</v>
      </c>
      <c r="L4789" s="455">
        <f t="shared" ca="1" si="192"/>
        <v>173157507656802.78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173157507656802.78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721489615236.67822</v>
      </c>
      <c r="L4790" s="455">
        <f t="shared" ca="1" si="192"/>
        <v>173878997272039.47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173878997272039.47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724495821966.83105</v>
      </c>
      <c r="L4791" s="455">
        <f t="shared" ca="1" si="192"/>
        <v>174603493094006.31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174603493094006.31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727514554558.35962</v>
      </c>
      <c r="L4792" s="455">
        <f t="shared" ca="1" si="192"/>
        <v>175331007648564.69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175331007648564.69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730545865202.35291</v>
      </c>
      <c r="L4793" s="455">
        <f t="shared" ca="1" si="192"/>
        <v>176061553513767.03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176061553513767.03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733589806307.36267</v>
      </c>
      <c r="L4794" s="455">
        <f t="shared" ca="1" si="192"/>
        <v>176795143320074.41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176795143320074.41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736646430500.31006</v>
      </c>
      <c r="L4795" s="455">
        <f t="shared" ca="1" si="192"/>
        <v>177531789750574.72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177531789750574.72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739715790627.39465</v>
      </c>
      <c r="L4796" s="455">
        <f t="shared" ca="1" si="192"/>
        <v>178271505541202.13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178271505541202.13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742797939755.00879</v>
      </c>
      <c r="L4797" s="455">
        <f t="shared" ca="1" si="192"/>
        <v>179014303480957.13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179014303480957.13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745892931170.65466</v>
      </c>
      <c r="L4798" s="455">
        <f t="shared" ca="1" si="192"/>
        <v>179760196412127.78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179760196412127.78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749000818383.86572</v>
      </c>
      <c r="L4799" s="455">
        <f t="shared" ca="1" si="192"/>
        <v>180509197230511.66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180509197230511.66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752121655127.13184</v>
      </c>
      <c r="L4800" s="455">
        <f t="shared" ca="1" si="192"/>
        <v>181261318885638.78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181261318885638.78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755255495356.82825</v>
      </c>
      <c r="L4801" s="455">
        <f t="shared" ca="1" si="192"/>
        <v>182016574380995.63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182016574380995.63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758402393254.14844</v>
      </c>
      <c r="L4802" s="455">
        <f t="shared" ca="1" si="192"/>
        <v>182774976774249.78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182774976774249.78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761562403226.04077</v>
      </c>
      <c r="L4803" s="455">
        <f t="shared" ca="1" si="192"/>
        <v>183536539177475.81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183536539177475.81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764735579906.14917</v>
      </c>
      <c r="L4804" s="455">
        <f t="shared" ca="1" si="192"/>
        <v>184301274757381.97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184301274757381.97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767921978155.75818</v>
      </c>
      <c r="L4805" s="455">
        <f t="shared" ca="1" si="192"/>
        <v>185069196735537.72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185069196735537.72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771121653064.74048</v>
      </c>
      <c r="L4806" s="455">
        <f t="shared" ca="1" si="192"/>
        <v>185840318388602.47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185840318388602.47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774334659952.51025</v>
      </c>
      <c r="L4807" s="455">
        <f t="shared" ca="1" si="192"/>
        <v>186614653048554.97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186614653048554.97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777561054368.979</v>
      </c>
      <c r="L4808" s="455">
        <f t="shared" ca="1" si="192"/>
        <v>187392214102923.94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187392214102923.94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780800892095.51636</v>
      </c>
      <c r="L4809" s="455">
        <f t="shared" ca="1" si="192"/>
        <v>188173014995019.47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188173014995019.47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784054229145.91443</v>
      </c>
      <c r="L4810" s="455">
        <f t="shared" ca="1" si="192"/>
        <v>188957069224165.38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188957069224165.38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787321121767.35571</v>
      </c>
      <c r="L4811" s="455">
        <f t="shared" ca="1" si="192"/>
        <v>189744390345932.72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189744390345932.72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790601626441.38635</v>
      </c>
      <c r="L4812" s="455">
        <f t="shared" ca="1" si="192"/>
        <v>190534991972374.09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190534991972374.09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793895799884.89209</v>
      </c>
      <c r="L4813" s="455">
        <f t="shared" ca="1" si="192"/>
        <v>191328887772259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191328887772259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797203699051.0791</v>
      </c>
      <c r="L4814" s="455">
        <f t="shared" ca="1" si="192"/>
        <v>192126091471310.09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192126091471310.09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800525381130.45874</v>
      </c>
      <c r="L4815" s="455">
        <f t="shared" ca="1" si="192"/>
        <v>192926616852440.56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192926616852440.56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803860903551.83569</v>
      </c>
      <c r="L4816" s="455">
        <f t="shared" ca="1" si="192"/>
        <v>193730477755992.41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193730477755992.41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807210323983.30164</v>
      </c>
      <c r="L4817" s="455">
        <f t="shared" ca="1" si="192"/>
        <v>194537688079975.72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194537688079975.72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810573700333.23218</v>
      </c>
      <c r="L4818" s="455">
        <f t="shared" ca="1" si="192"/>
        <v>195348261780308.94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195348261780308.94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813951090751.28723</v>
      </c>
      <c r="L4819" s="455">
        <f t="shared" ca="1" si="192"/>
        <v>196162212871060.22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196162212871060.22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817342553629.4176</v>
      </c>
      <c r="L4820" s="455">
        <f t="shared" ca="1" si="192"/>
        <v>196979555424689.63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196979555424689.63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820748147602.87341</v>
      </c>
      <c r="L4821" s="455">
        <f t="shared" ca="1" si="192"/>
        <v>197800303572292.5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197800303572292.5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824167931551.21875</v>
      </c>
      <c r="L4822" s="455">
        <f t="shared" ca="1" si="192"/>
        <v>198624471503843.72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198624471503843.72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827601964599.34888</v>
      </c>
      <c r="L4823" s="455">
        <f t="shared" ca="1" si="192"/>
        <v>199452073468443.06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199452073468443.06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831050306118.5127</v>
      </c>
      <c r="L4824" s="455">
        <f t="shared" ca="1" si="192"/>
        <v>200283123774561.56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200283123774561.56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834513015727.33984</v>
      </c>
      <c r="L4825" s="455">
        <f t="shared" ca="1" si="192"/>
        <v>201117636790288.91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201117636790288.91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837990153292.87048</v>
      </c>
      <c r="L4826" s="455">
        <f t="shared" ca="1" si="192"/>
        <v>201955626943581.78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201955626943581.78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841481778931.5907</v>
      </c>
      <c r="L4827" s="455">
        <f t="shared" ca="1" si="192"/>
        <v>202797108722513.38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202797108722513.38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844987953010.47241</v>
      </c>
      <c r="L4828" s="455">
        <f t="shared" ca="1" si="192"/>
        <v>203642096675523.84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203642096675523.84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848508736148.01599</v>
      </c>
      <c r="L4829" s="455">
        <f t="shared" ca="1" si="192"/>
        <v>204490605411671.88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204490605411671.88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852044189215.29944</v>
      </c>
      <c r="L4830" s="455">
        <f t="shared" ca="1" si="192"/>
        <v>205342649600887.19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205342649600887.19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855594373337.02991</v>
      </c>
      <c r="L4831" s="455">
        <f t="shared" ca="1" si="192"/>
        <v>206198243974224.22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206198243974224.22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859159349892.60095</v>
      </c>
      <c r="L4832" s="455">
        <f t="shared" ca="1" si="192"/>
        <v>207057403324116.81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207057403324116.81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862739180517.15332</v>
      </c>
      <c r="L4833" s="455">
        <f t="shared" ca="1" si="192"/>
        <v>207920142504633.97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207920142504633.97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866333927102.64148</v>
      </c>
      <c r="L4834" s="455">
        <f t="shared" ca="1" si="192"/>
        <v>208786476431736.63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208786476431736.63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869943651798.90259</v>
      </c>
      <c r="L4835" s="455">
        <f t="shared" ca="1" si="192"/>
        <v>209656420083535.53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209656420083535.53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873568417014.73132</v>
      </c>
      <c r="L4836" s="455">
        <f t="shared" ca="1" si="192"/>
        <v>210529988500550.25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210529988500550.25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877208285418.95935</v>
      </c>
      <c r="L4837" s="455">
        <f t="shared" ca="1" si="192"/>
        <v>211407196785969.22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211407196785969.22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880863319941.53845</v>
      </c>
      <c r="L4838" s="455">
        <f t="shared" ca="1" si="192"/>
        <v>212288060105910.75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212288060105910.75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884533583774.62805</v>
      </c>
      <c r="L4839" s="455">
        <f t="shared" ca="1" si="192"/>
        <v>213172593689685.38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213172593689685.38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888219140373.68909</v>
      </c>
      <c r="L4840" s="455">
        <f t="shared" ca="1" si="192"/>
        <v>214060812830059.06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214060812830059.06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891920053458.57947</v>
      </c>
      <c r="L4841" s="455">
        <f t="shared" ca="1" si="192"/>
        <v>214952732883517.66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214952732883517.66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895636387014.65686</v>
      </c>
      <c r="L4842" s="455">
        <f t="shared" ca="1" si="192"/>
        <v>215848369270532.31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215848369270532.31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899368205293.88464</v>
      </c>
      <c r="L4843" s="455">
        <f t="shared" ca="1" si="192"/>
        <v>216747737475826.19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216747737475826.19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903115572815.94238</v>
      </c>
      <c r="L4844" s="455">
        <f t="shared" ca="1" si="192"/>
        <v>217650853048642.13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217650853048642.13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906878554369.34216</v>
      </c>
      <c r="L4845" s="455">
        <f t="shared" ca="1" si="192"/>
        <v>218557731603011.47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218557731603011.47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910657215012.54773</v>
      </c>
      <c r="L4846" s="455">
        <f t="shared" ca="1" si="192"/>
        <v>219468388818024.03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219468388818024.03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914451620075.10022</v>
      </c>
      <c r="L4847" s="455">
        <f t="shared" ca="1" si="192"/>
        <v>220382840438099.13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220382840438099.13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918261835158.74634</v>
      </c>
      <c r="L4848" s="455">
        <f t="shared" ca="1" si="192"/>
        <v>221301102273257.88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221301102273257.88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922087926138.57446</v>
      </c>
      <c r="L4849" s="455">
        <f t="shared" ca="1" si="192"/>
        <v>222223190199396.44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222223190199396.44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925929959164.15173</v>
      </c>
      <c r="L4850" s="455">
        <f t="shared" ca="1" si="192"/>
        <v>223149120158560.59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223149120158560.59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929788000660.66895</v>
      </c>
      <c r="L4851" s="455">
        <f t="shared" ca="1" si="192"/>
        <v>224078908159221.25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224078908159221.25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933662117330.08862</v>
      </c>
      <c r="L4852" s="455">
        <f t="shared" ca="1" si="192"/>
        <v>225012570276551.34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225012570276551.34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937552376152.29724</v>
      </c>
      <c r="L4853" s="455">
        <f t="shared" ref="L4853:L5107" ca="1" si="197">I4853-J4853+K4853</f>
        <v>225950122652703.66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225950122652703.66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941458844386.26526</v>
      </c>
      <c r="L4854" s="455">
        <f t="shared" ca="1" si="197"/>
        <v>226891581497089.91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226891581497089.91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945381589571.20789</v>
      </c>
      <c r="L4855" s="455">
        <f t="shared" ca="1" si="197"/>
        <v>227836963086661.13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227836963086661.13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949320679527.75464</v>
      </c>
      <c r="L4856" s="455">
        <f t="shared" ca="1" si="197"/>
        <v>228786283766188.88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228786283766188.88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953276182359.12024</v>
      </c>
      <c r="L4857" s="455">
        <f t="shared" ca="1" si="197"/>
        <v>229739559948548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229739559948548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957248166452.28333</v>
      </c>
      <c r="L4858" s="455">
        <f t="shared" ca="1" si="197"/>
        <v>230696808115000.28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230696808115000.28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961236700479.16785</v>
      </c>
      <c r="L4859" s="455">
        <f t="shared" ca="1" si="197"/>
        <v>231658044815479.44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231658044815479.44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965241853397.83093</v>
      </c>
      <c r="L4860" s="455">
        <f t="shared" ca="1" si="197"/>
        <v>232623286668877.28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232623286668877.28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969263694453.65527</v>
      </c>
      <c r="L4861" s="455">
        <f t="shared" ca="1" si="197"/>
        <v>233592550363330.94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233592550363330.94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973302293180.54565</v>
      </c>
      <c r="L4862" s="455">
        <f t="shared" ca="1" si="197"/>
        <v>234565852656511.47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234565852656511.47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977357719402.1311</v>
      </c>
      <c r="L4863" s="455">
        <f t="shared" ca="1" si="197"/>
        <v>235543210375913.59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235543210375913.59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981430043232.97327</v>
      </c>
      <c r="L4864" s="455">
        <f t="shared" ca="1" si="197"/>
        <v>236524640419146.56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236524640419146.56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985519335079.77734</v>
      </c>
      <c r="L4865" s="455">
        <f t="shared" ca="1" si="197"/>
        <v>237510159754226.34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237510159754226.34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989625665642.60974</v>
      </c>
      <c r="L4866" s="455">
        <f t="shared" ca="1" si="197"/>
        <v>238499785419868.97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238499785419868.97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993749105916.12073</v>
      </c>
      <c r="L4867" s="455">
        <f t="shared" ca="1" si="197"/>
        <v>239493534525785.09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239493534525785.09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997889727190.77124</v>
      </c>
      <c r="L4868" s="455">
        <f t="shared" ca="1" si="197"/>
        <v>240491424252975.88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240491424252975.88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1002047601054.0662</v>
      </c>
      <c r="L4869" s="455">
        <f t="shared" ca="1" si="197"/>
        <v>241493471854029.94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241493471854029.94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1006222799391.7914</v>
      </c>
      <c r="L4870" s="455">
        <f t="shared" ca="1" si="197"/>
        <v>242499694653421.72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242499694653421.72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1010415394389.257</v>
      </c>
      <c r="L4871" s="455">
        <f t="shared" ca="1" si="197"/>
        <v>243510110047810.97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243510110047810.97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1014625458532.5457</v>
      </c>
      <c r="L4872" s="455">
        <f t="shared" ca="1" si="197"/>
        <v>244524735506343.5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244524735506343.5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1018853064609.7645</v>
      </c>
      <c r="L4873" s="455">
        <f t="shared" ca="1" si="197"/>
        <v>245543588570953.25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245543588570953.25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1023098285712.3052</v>
      </c>
      <c r="L4874" s="455">
        <f t="shared" ca="1" si="197"/>
        <v>246566686856665.56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246566686856665.56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1027361195236.1064</v>
      </c>
      <c r="L4875" s="455">
        <f t="shared" ca="1" si="197"/>
        <v>247594048051901.66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247594048051901.66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1031641866882.9235</v>
      </c>
      <c r="L4876" s="455">
        <f t="shared" ca="1" si="197"/>
        <v>248625689918784.59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248625689918784.59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1035940374661.6025</v>
      </c>
      <c r="L4877" s="455">
        <f t="shared" ca="1" si="197"/>
        <v>249661630293446.19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249661630293446.19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1040256792889.3591</v>
      </c>
      <c r="L4878" s="455">
        <f t="shared" ca="1" si="197"/>
        <v>250701887086335.53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250701887086335.53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1044591196193.0647</v>
      </c>
      <c r="L4879" s="455">
        <f t="shared" ca="1" si="197"/>
        <v>251746478282528.59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251746478282528.59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1048943659510.5359</v>
      </c>
      <c r="L4880" s="455">
        <f t="shared" ca="1" si="197"/>
        <v>252795421942039.13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252795421942039.13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1053314258091.8297</v>
      </c>
      <c r="L4881" s="455">
        <f t="shared" ca="1" si="197"/>
        <v>253848736200130.97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253848736200130.97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1057703067500.5457</v>
      </c>
      <c r="L4882" s="455">
        <f t="shared" ca="1" si="197"/>
        <v>254906439267631.5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254906439267631.5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1062110163615.1312</v>
      </c>
      <c r="L4883" s="455">
        <f t="shared" ca="1" si="197"/>
        <v>255968549431246.63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255968549431246.63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1066535622630.1941</v>
      </c>
      <c r="L4884" s="455">
        <f t="shared" ca="1" si="197"/>
        <v>257035085053876.81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257035085053876.81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1070979521057.8201</v>
      </c>
      <c r="L4885" s="455">
        <f t="shared" ca="1" si="197"/>
        <v>258106064574934.63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258106064574934.63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1075441935728.8943</v>
      </c>
      <c r="L4886" s="455">
        <f t="shared" ca="1" si="197"/>
        <v>259181506510663.53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259181506510663.53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1079922943794.4314</v>
      </c>
      <c r="L4887" s="455">
        <f t="shared" ca="1" si="197"/>
        <v>260261429454457.97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260261429454457.97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1084422622726.9082</v>
      </c>
      <c r="L4888" s="455">
        <f t="shared" ca="1" si="197"/>
        <v>261345852077184.88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261345852077184.88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1088941050321.6036</v>
      </c>
      <c r="L4889" s="455">
        <f t="shared" ca="1" si="197"/>
        <v>262434793127506.47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262434793127506.47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1093478304697.9437</v>
      </c>
      <c r="L4890" s="455">
        <f t="shared" ca="1" si="197"/>
        <v>263528271432204.41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263528271432204.41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1098034464300.8517</v>
      </c>
      <c r="L4891" s="455">
        <f t="shared" ca="1" si="197"/>
        <v>264626305896505.25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264626305896505.25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1102609607902.1052</v>
      </c>
      <c r="L4892" s="455">
        <f t="shared" ca="1" si="197"/>
        <v>265728915504407.34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265728915504407.34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1107203814601.697</v>
      </c>
      <c r="L4893" s="455">
        <f t="shared" ca="1" si="197"/>
        <v>266836119319009.03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266836119319009.03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1111817163829.2043</v>
      </c>
      <c r="L4894" s="455">
        <f t="shared" ca="1" si="197"/>
        <v>267947936482838.25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267947936482838.25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1116449735345.1592</v>
      </c>
      <c r="L4895" s="455">
        <f t="shared" ca="1" si="197"/>
        <v>269064386218183.41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269064386218183.41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1121101609242.4309</v>
      </c>
      <c r="L4896" s="455">
        <f t="shared" ca="1" si="197"/>
        <v>270185487827425.84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270185487827425.84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1125772865947.6079</v>
      </c>
      <c r="L4897" s="455">
        <f t="shared" ca="1" si="197"/>
        <v>271311260693373.44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271311260693373.44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1130463586222.3894</v>
      </c>
      <c r="L4898" s="455">
        <f t="shared" ca="1" si="197"/>
        <v>272441724279595.81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272441724279595.81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1135173851164.9827</v>
      </c>
      <c r="L4899" s="455">
        <f t="shared" ca="1" si="197"/>
        <v>273576898130760.78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273576898130760.78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1139903742211.5032</v>
      </c>
      <c r="L4900" s="455">
        <f t="shared" ca="1" si="197"/>
        <v>274716801872972.28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274716801872972.28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1144653341137.3845</v>
      </c>
      <c r="L4901" s="455">
        <f t="shared" ca="1" si="197"/>
        <v>275861455214109.66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275861455214109.66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1149422730058.7903</v>
      </c>
      <c r="L4902" s="455">
        <f t="shared" ca="1" si="197"/>
        <v>277010877944168.44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277010877944168.44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1154211991434.0352</v>
      </c>
      <c r="L4903" s="455">
        <f t="shared" ca="1" si="197"/>
        <v>278165089935602.47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278165089935602.47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1159021208065.0103</v>
      </c>
      <c r="L4904" s="455">
        <f t="shared" ca="1" si="197"/>
        <v>279324111143667.47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279324111143667.47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1163850463098.6143</v>
      </c>
      <c r="L4905" s="455">
        <f t="shared" ca="1" si="197"/>
        <v>280487961606766.09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280487961606766.09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1168699840028.1921</v>
      </c>
      <c r="L4906" s="455">
        <f t="shared" ca="1" si="197"/>
        <v>281656661446794.31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281656661446794.31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1173569422694.9763</v>
      </c>
      <c r="L4907" s="455">
        <f t="shared" ca="1" si="197"/>
        <v>282830230869489.31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282830230869489.31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1178459295289.5388</v>
      </c>
      <c r="L4908" s="455">
        <f t="shared" ca="1" si="197"/>
        <v>284008690164778.88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284008690164778.88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1183369542353.2454</v>
      </c>
      <c r="L4909" s="455">
        <f t="shared" ca="1" si="197"/>
        <v>285192059707132.13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285192059707132.13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1188300248779.7173</v>
      </c>
      <c r="L4910" s="455">
        <f t="shared" ca="1" si="197"/>
        <v>286380359955911.81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286380359955911.81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1193251499816.2993</v>
      </c>
      <c r="L4911" s="455">
        <f t="shared" ca="1" si="197"/>
        <v>287573611455728.13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287573611455728.13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1198223381065.5339</v>
      </c>
      <c r="L4912" s="455">
        <f t="shared" ca="1" si="197"/>
        <v>288771834836793.69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288771834836793.69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1203215978486.6404</v>
      </c>
      <c r="L4913" s="455">
        <f t="shared" ca="1" si="197"/>
        <v>289975050815280.31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289975050815280.31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1208229378397.0012</v>
      </c>
      <c r="L4914" s="455">
        <f t="shared" ca="1" si="197"/>
        <v>291183280193677.31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291183280193677.31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1213263667473.6555</v>
      </c>
      <c r="L4915" s="455">
        <f t="shared" ca="1" si="197"/>
        <v>292396543861150.94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292396543861150.94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1218318932754.7957</v>
      </c>
      <c r="L4916" s="455">
        <f t="shared" ca="1" si="197"/>
        <v>293614862793905.75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293614862793905.75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1223395261641.2739</v>
      </c>
      <c r="L4917" s="455">
        <f t="shared" ca="1" si="197"/>
        <v>294838258055547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294838258055547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1228492741898.1125</v>
      </c>
      <c r="L4918" s="455">
        <f t="shared" ca="1" si="197"/>
        <v>296066750797445.13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296066750797445.13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1233611461656.0212</v>
      </c>
      <c r="L4919" s="455">
        <f t="shared" ca="1" si="197"/>
        <v>297300362259101.13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297300362259101.13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1238751509412.9214</v>
      </c>
      <c r="L4920" s="455">
        <f t="shared" ca="1" si="197"/>
        <v>298539113768514.06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298539113768514.06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1243912974035.4753</v>
      </c>
      <c r="L4921" s="455">
        <f t="shared" ca="1" si="197"/>
        <v>299783026742549.56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299783026742549.56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1249095944760.623</v>
      </c>
      <c r="L4922" s="455">
        <f t="shared" ca="1" si="197"/>
        <v>301032122687310.19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301032122687310.19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1254300511197.1257</v>
      </c>
      <c r="L4923" s="455">
        <f t="shared" ca="1" si="197"/>
        <v>302286423198507.31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302286423198507.31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1259526763327.1138</v>
      </c>
      <c r="L4924" s="455">
        <f t="shared" ca="1" si="197"/>
        <v>303545949961834.44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303545949961834.44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1264774791507.6436</v>
      </c>
      <c r="L4925" s="455">
        <f t="shared" ca="1" si="197"/>
        <v>304810724753342.06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304810724753342.06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1270044686472.2585</v>
      </c>
      <c r="L4926" s="455">
        <f t="shared" ca="1" si="197"/>
        <v>306080769439814.31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306080769439814.31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1275336539332.5596</v>
      </c>
      <c r="L4927" s="455">
        <f t="shared" ca="1" si="197"/>
        <v>307356105979146.88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307356105979146.88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1280650441579.7786</v>
      </c>
      <c r="L4928" s="455">
        <f t="shared" ca="1" si="197"/>
        <v>308636756420726.63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308636756420726.63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1285986485086.3608</v>
      </c>
      <c r="L4929" s="455">
        <f t="shared" ca="1" si="197"/>
        <v>309922742905813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309922742905813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1291344762107.5542</v>
      </c>
      <c r="L4930" s="455">
        <f t="shared" ca="1" si="197"/>
        <v>311214087667920.56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311214087667920.56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1296725365283.0024</v>
      </c>
      <c r="L4931" s="455">
        <f t="shared" ca="1" si="197"/>
        <v>312510813033203.56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312510813033203.56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1302128387638.3481</v>
      </c>
      <c r="L4932" s="455">
        <f t="shared" ca="1" si="197"/>
        <v>313812941420841.94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313812941420841.94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1307553922586.8413</v>
      </c>
      <c r="L4933" s="455">
        <f t="shared" ca="1" si="197"/>
        <v>315120495343428.75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315120495343428.75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1313002063930.9531</v>
      </c>
      <c r="L4934" s="455">
        <f t="shared" ca="1" si="197"/>
        <v>316433497407359.69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316433497407359.69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1318472905863.9988</v>
      </c>
      <c r="L4935" s="455">
        <f t="shared" ca="1" si="197"/>
        <v>317751970313223.69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317751970313223.69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1323966542971.7654</v>
      </c>
      <c r="L4936" s="455">
        <f t="shared" ca="1" si="197"/>
        <v>319075936856195.44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319075936856195.44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1329483070234.1477</v>
      </c>
      <c r="L4937" s="455">
        <f t="shared" ca="1" si="197"/>
        <v>320405419926429.56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320405419926429.56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1335022583026.7898</v>
      </c>
      <c r="L4938" s="455">
        <f t="shared" ca="1" si="197"/>
        <v>321740442509456.38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321740442509456.38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1340585177122.7349</v>
      </c>
      <c r="L4939" s="455">
        <f t="shared" ca="1" si="197"/>
        <v>323081027686579.13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323081027686579.13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1346170948694.0796</v>
      </c>
      <c r="L4940" s="455">
        <f t="shared" ca="1" si="197"/>
        <v>324427198635273.19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324427198635273.19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1351779994313.6382</v>
      </c>
      <c r="L4941" s="455">
        <f t="shared" ca="1" si="197"/>
        <v>325778978629586.81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325778978629586.81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1357412410956.6118</v>
      </c>
      <c r="L4942" s="455">
        <f t="shared" ca="1" si="197"/>
        <v>327136391040543.44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327136391040543.44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1363068296002.2644</v>
      </c>
      <c r="L4943" s="455">
        <f t="shared" ca="1" si="197"/>
        <v>328499459336545.69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328499459336545.69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1368747747235.6069</v>
      </c>
      <c r="L4944" s="455">
        <f t="shared" ca="1" si="197"/>
        <v>329868207083781.31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329868207083781.31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1374450862849.0889</v>
      </c>
      <c r="L4945" s="455">
        <f t="shared" ca="1" si="197"/>
        <v>331242657946630.38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331242657946630.38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1380177741444.2932</v>
      </c>
      <c r="L4946" s="455">
        <f t="shared" ca="1" si="197"/>
        <v>332622835688074.69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332622835688074.69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1385928482033.6445</v>
      </c>
      <c r="L4947" s="455">
        <f t="shared" ca="1" si="197"/>
        <v>334008764170108.31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334008764170108.31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1391703184042.1179</v>
      </c>
      <c r="L4948" s="455">
        <f t="shared" ca="1" si="197"/>
        <v>335400467354150.44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335400467354150.44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1397501947308.9602</v>
      </c>
      <c r="L4949" s="455">
        <f t="shared" ca="1" si="197"/>
        <v>336797969301459.38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336797969301459.38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1403324872089.4141</v>
      </c>
      <c r="L4950" s="455">
        <f t="shared" ca="1" si="197"/>
        <v>338201294173548.81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338201294173548.81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1409172059056.4534</v>
      </c>
      <c r="L4951" s="455">
        <f t="shared" ca="1" si="197"/>
        <v>339610466232605.25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339610466232605.25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1415043609302.522</v>
      </c>
      <c r="L4952" s="455">
        <f t="shared" ca="1" si="197"/>
        <v>341025509841907.75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341025509841907.75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1420939624341.2822</v>
      </c>
      <c r="L4953" s="455">
        <f t="shared" ca="1" si="197"/>
        <v>342446449466249.06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342446449466249.06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1426860206109.3711</v>
      </c>
      <c r="L4954" s="455">
        <f t="shared" ca="1" si="197"/>
        <v>343873309672358.44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343873309672358.44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1432805456968.1602</v>
      </c>
      <c r="L4955" s="455">
        <f t="shared" ca="1" si="197"/>
        <v>345306115129326.63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345306115129326.63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1438775479705.5276</v>
      </c>
      <c r="L4956" s="455">
        <f t="shared" ca="1" si="197"/>
        <v>346744890609032.13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346744890609032.13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1444770377537.6338</v>
      </c>
      <c r="L4957" s="455">
        <f t="shared" ca="1" si="197"/>
        <v>348189660986569.75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348189660986569.75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1450790254110.7073</v>
      </c>
      <c r="L4958" s="455">
        <f t="shared" ca="1" si="197"/>
        <v>349640451240680.44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349640451240680.44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1456835213502.8352</v>
      </c>
      <c r="L4959" s="455">
        <f t="shared" ca="1" si="197"/>
        <v>351097286454183.25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351097286454183.25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1462905360225.7634</v>
      </c>
      <c r="L4960" s="455">
        <f t="shared" ca="1" si="197"/>
        <v>352560191814409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352560191814409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1469000799226.7041</v>
      </c>
      <c r="L4961" s="455">
        <f t="shared" ca="1" si="197"/>
        <v>354029192613635.69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354029192613635.69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1475121635890.1487</v>
      </c>
      <c r="L4962" s="455">
        <f t="shared" ca="1" si="197"/>
        <v>355504314249525.81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355504314249525.81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1481267976039.6909</v>
      </c>
      <c r="L4963" s="455">
        <f t="shared" ca="1" si="197"/>
        <v>356985582225565.5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356985582225565.5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1487439925939.8562</v>
      </c>
      <c r="L4964" s="455">
        <f t="shared" ca="1" si="197"/>
        <v>358473022151505.38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358473022151505.38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1493637592297.939</v>
      </c>
      <c r="L4965" s="455">
        <f t="shared" ca="1" si="197"/>
        <v>359966659743803.31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359966659743803.31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1499861082265.8472</v>
      </c>
      <c r="L4966" s="455">
        <f t="shared" ca="1" si="197"/>
        <v>361466520826069.19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361466520826069.19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1506110503441.9548</v>
      </c>
      <c r="L4967" s="455">
        <f t="shared" ca="1" si="197"/>
        <v>362972631329511.13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362972631329511.13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1512385963872.9629</v>
      </c>
      <c r="L4968" s="455">
        <f t="shared" ca="1" si="197"/>
        <v>364485017293384.06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364485017293384.06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1518687572055.7668</v>
      </c>
      <c r="L4969" s="455">
        <f t="shared" ca="1" si="197"/>
        <v>366003704865439.81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366003704865439.81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1525015436939.3325</v>
      </c>
      <c r="L4970" s="455">
        <f t="shared" ca="1" si="197"/>
        <v>367528720302379.13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367528720302379.13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1531369667926.5796</v>
      </c>
      <c r="L4971" s="455">
        <f t="shared" ca="1" si="197"/>
        <v>369060089970305.69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369060089970305.69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1537750374876.2737</v>
      </c>
      <c r="L4972" s="455">
        <f t="shared" ca="1" si="197"/>
        <v>370597840345181.94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370597840345181.94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1544157668104.9248</v>
      </c>
      <c r="L4973" s="455">
        <f t="shared" ca="1" si="197"/>
        <v>372141998013286.88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372141998013286.88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1550591658388.6953</v>
      </c>
      <c r="L4974" s="455">
        <f t="shared" ca="1" si="197"/>
        <v>373692589671675.56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373692589671675.56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1557052456965.3149</v>
      </c>
      <c r="L4975" s="455">
        <f t="shared" ca="1" si="197"/>
        <v>375249642128640.88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375249642128640.88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1563540175536.0037</v>
      </c>
      <c r="L4976" s="455">
        <f t="shared" ca="1" si="197"/>
        <v>376813182304176.88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376813182304176.88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1570054926267.4036</v>
      </c>
      <c r="L4977" s="455">
        <f t="shared" ca="1" si="197"/>
        <v>378383237230444.25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378383237230444.25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1576596821793.5176</v>
      </c>
      <c r="L4978" s="455">
        <f t="shared" ca="1" si="197"/>
        <v>379959834052237.75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379959834052237.75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1583165975217.6572</v>
      </c>
      <c r="L4979" s="455">
        <f t="shared" ca="1" si="197"/>
        <v>381543000027455.44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381543000027455.44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1589762500114.3977</v>
      </c>
      <c r="L4980" s="455">
        <f t="shared" ca="1" si="197"/>
        <v>383132762527569.81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383132762527569.81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1596386510531.5408</v>
      </c>
      <c r="L4981" s="455">
        <f t="shared" ca="1" si="197"/>
        <v>384729149038101.38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384729149038101.38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1603038120992.0891</v>
      </c>
      <c r="L4982" s="455">
        <f t="shared" ca="1" si="197"/>
        <v>386332187159093.44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386332187159093.44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1609717446496.2227</v>
      </c>
      <c r="L4983" s="455">
        <f t="shared" ca="1" si="197"/>
        <v>387941904605589.69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387941904605589.69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1616424602523.2903</v>
      </c>
      <c r="L4984" s="455">
        <f t="shared" ca="1" si="197"/>
        <v>389558329208113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389558329208113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1623159705033.8042</v>
      </c>
      <c r="L4985" s="455">
        <f t="shared" ca="1" si="197"/>
        <v>391181488913146.81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391181488913146.81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1629922870471.4451</v>
      </c>
      <c r="L4986" s="455">
        <f t="shared" ca="1" si="197"/>
        <v>392811411783618.25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392811411783618.25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1636714215765.0759</v>
      </c>
      <c r="L4987" s="455">
        <f t="shared" ca="1" si="197"/>
        <v>394448125999383.31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394448125999383.31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1643533858330.7637</v>
      </c>
      <c r="L4988" s="455">
        <f t="shared" ca="1" si="197"/>
        <v>396091659857714.06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396091659857714.06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1650381916073.8086</v>
      </c>
      <c r="L4989" s="455">
        <f t="shared" ca="1" si="197"/>
        <v>397742041773787.88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397742041773787.88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1657258507390.7827</v>
      </c>
      <c r="L4990" s="455">
        <f t="shared" ca="1" si="197"/>
        <v>399399300281178.69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399399300281178.69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1664163751171.5779</v>
      </c>
      <c r="L4991" s="455">
        <f t="shared" ca="1" si="197"/>
        <v>401063464032350.25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401063464032350.25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1671097766801.4595</v>
      </c>
      <c r="L4992" s="455">
        <f t="shared" ca="1" si="197"/>
        <v>402734561799151.69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402734561799151.69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1678060674163.1321</v>
      </c>
      <c r="L4993" s="455">
        <f t="shared" ca="1" si="197"/>
        <v>404412622473314.81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404412622473314.81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1685052593638.8118</v>
      </c>
      <c r="L4994" s="455">
        <f t="shared" ca="1" si="197"/>
        <v>406097675066953.63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406097675066953.63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1692073646112.3066</v>
      </c>
      <c r="L4995" s="455">
        <f t="shared" ca="1" si="197"/>
        <v>407789748713065.94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407789748713065.94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1699123952971.1082</v>
      </c>
      <c r="L4996" s="455">
        <f t="shared" ca="1" si="197"/>
        <v>409488872666037.06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409488872666037.06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1706203636108.4878</v>
      </c>
      <c r="L4997" s="455">
        <f t="shared" ca="1" si="197"/>
        <v>411195076302145.56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411195076302145.56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1713312817925.6064</v>
      </c>
      <c r="L4998" s="455">
        <f t="shared" ca="1" si="197"/>
        <v>412908389120071.19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412908389120071.19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1720451621333.6299</v>
      </c>
      <c r="L4999" s="455">
        <f t="shared" ca="1" si="197"/>
        <v>414628840741404.81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414628840741404.81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1727620169755.8533</v>
      </c>
      <c r="L5000" s="455">
        <f t="shared" ca="1" si="197"/>
        <v>416356460911160.69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416356460911160.69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1734818587129.8362</v>
      </c>
      <c r="L5001" s="455">
        <f t="shared" ca="1" si="197"/>
        <v>418091279498290.5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418091279498290.5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1742046997909.5437</v>
      </c>
      <c r="L5002" s="455">
        <f t="shared" ca="1" si="197"/>
        <v>419833326496200.06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419833326496200.06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1749305527067.5002</v>
      </c>
      <c r="L5003" s="455">
        <f t="shared" ca="1" si="197"/>
        <v>421582632023267.56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421582632023267.56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1756594300096.9482</v>
      </c>
      <c r="L5004" s="455">
        <f t="shared" ca="1" si="197"/>
        <v>423339226323364.5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423339226323364.5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1763913443014.0188</v>
      </c>
      <c r="L5005" s="455">
        <f t="shared" ca="1" si="197"/>
        <v>425103139766378.5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425103139766378.5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1771263082359.9104</v>
      </c>
      <c r="L5006" s="455">
        <f t="shared" ca="1" si="197"/>
        <v>426874402848738.44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426874402848738.44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1778643345203.0769</v>
      </c>
      <c r="L5007" s="455">
        <f t="shared" ca="1" si="197"/>
        <v>428653046193941.5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428653046193941.5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1786054359141.4229</v>
      </c>
      <c r="L5008" s="455">
        <f t="shared" ca="1" si="197"/>
        <v>430439100553082.94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430439100553082.94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1793496252304.5122</v>
      </c>
      <c r="L5009" s="455">
        <f t="shared" ca="1" si="197"/>
        <v>432232596805387.44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432232596805387.44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1800969153355.781</v>
      </c>
      <c r="L5010" s="455">
        <f t="shared" ca="1" si="197"/>
        <v>434033565958743.19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434033565958743.19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1808473191494.7632</v>
      </c>
      <c r="L5011" s="455">
        <f t="shared" ca="1" si="197"/>
        <v>435842039150237.94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435842039150237.94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1816008496459.3247</v>
      </c>
      <c r="L5012" s="455">
        <f t="shared" ca="1" si="197"/>
        <v>437658047646697.25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437658047646697.25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1823575198527.9053</v>
      </c>
      <c r="L5013" s="455">
        <f t="shared" ca="1" si="197"/>
        <v>439481622845225.13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439481622845225.13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1831173428521.7712</v>
      </c>
      <c r="L5014" s="455">
        <f t="shared" ca="1" si="197"/>
        <v>441312796273746.88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441312796273746.88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1838803317807.2786</v>
      </c>
      <c r="L5015" s="455">
        <f t="shared" ca="1" si="197"/>
        <v>443151599591554.13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443151599591554.13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1846464998298.1423</v>
      </c>
      <c r="L5016" s="455">
        <f t="shared" ca="1" si="197"/>
        <v>444998064589852.25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444998064589852.25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1854158602457.718</v>
      </c>
      <c r="L5017" s="455">
        <f t="shared" ca="1" si="197"/>
        <v>446852223192309.94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446852223192309.94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1861884263301.2917</v>
      </c>
      <c r="L5018" s="455">
        <f t="shared" ca="1" si="197"/>
        <v>448714107455611.25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448714107455611.25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1869642114398.3801</v>
      </c>
      <c r="L5019" s="455">
        <f t="shared" ca="1" si="197"/>
        <v>450583749570009.63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450583749570009.63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1877432289875.04</v>
      </c>
      <c r="L5020" s="455">
        <f t="shared" ca="1" si="197"/>
        <v>452461181859884.69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452461181859884.69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1885254924416.1863</v>
      </c>
      <c r="L5021" s="455">
        <f t="shared" ca="1" si="197"/>
        <v>454346436784300.88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454346436784300.88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1893110153267.9202</v>
      </c>
      <c r="L5022" s="455">
        <f t="shared" ca="1" si="197"/>
        <v>456239546937568.81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456239546937568.81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1900998112239.8701</v>
      </c>
      <c r="L5023" s="455">
        <f t="shared" ca="1" si="197"/>
        <v>458140545049808.69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458140545049808.69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1908918937707.5361</v>
      </c>
      <c r="L5024" s="455">
        <f t="shared" ca="1" si="197"/>
        <v>460049463987516.25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460049463987516.25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1916872766614.6506</v>
      </c>
      <c r="L5025" s="455">
        <f t="shared" ca="1" si="197"/>
        <v>461966336754130.88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461966336754130.88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1924859736475.5452</v>
      </c>
      <c r="L5026" s="455">
        <f t="shared" ca="1" si="197"/>
        <v>463891196490606.44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463891196490606.44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1932879985377.5269</v>
      </c>
      <c r="L5027" s="455">
        <f t="shared" ca="1" si="197"/>
        <v>465824076475983.94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465824076475983.94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1940933651983.2664</v>
      </c>
      <c r="L5028" s="455">
        <f t="shared" ca="1" si="197"/>
        <v>467765010127967.19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467765010127967.19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1949020875533.1965</v>
      </c>
      <c r="L5029" s="455">
        <f t="shared" ca="1" si="197"/>
        <v>469714031003500.38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469714031003500.38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1957141795847.9182</v>
      </c>
      <c r="L5030" s="455">
        <f t="shared" ca="1" si="197"/>
        <v>471671172799348.31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471671172799348.31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1965296553330.6179</v>
      </c>
      <c r="L5031" s="455">
        <f t="shared" ca="1" si="197"/>
        <v>473636469352678.94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473636469352678.94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1973485288969.4956</v>
      </c>
      <c r="L5032" s="455">
        <f t="shared" ca="1" si="197"/>
        <v>475609954641648.44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475609954641648.44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1981708144340.2021</v>
      </c>
      <c r="L5033" s="455">
        <f t="shared" ca="1" si="197"/>
        <v>477591662785988.63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477591662785988.63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1989965261608.2859</v>
      </c>
      <c r="L5034" s="455">
        <f t="shared" ca="1" si="197"/>
        <v>479581628047596.94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479581628047596.94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1998256783531.6541</v>
      </c>
      <c r="L5035" s="455">
        <f t="shared" ca="1" si="197"/>
        <v>481579884831128.56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481579884831128.56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2006582853463.0356</v>
      </c>
      <c r="L5036" s="455">
        <f t="shared" ca="1" si="197"/>
        <v>483586467684591.63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483586467684591.63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2014943615352.4651</v>
      </c>
      <c r="L5037" s="455">
        <f t="shared" ca="1" si="197"/>
        <v>485601411299944.06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485601411299944.06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2023339213749.7668</v>
      </c>
      <c r="L5038" s="455">
        <f t="shared" ca="1" si="197"/>
        <v>487624750513693.81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487624750513693.81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2031769793807.0574</v>
      </c>
      <c r="L5039" s="455">
        <f t="shared" ca="1" si="197"/>
        <v>489656520307500.88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489656520307500.88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2040235501281.2537</v>
      </c>
      <c r="L5040" s="455">
        <f t="shared" ca="1" si="197"/>
        <v>491696755808782.13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491696755808782.13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2048736482536.592</v>
      </c>
      <c r="L5041" s="455">
        <f t="shared" ca="1" si="197"/>
        <v>493745492291318.69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493745492291318.69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2057272884547.1611</v>
      </c>
      <c r="L5042" s="455">
        <f t="shared" ca="1" si="197"/>
        <v>495802765175865.88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495802765175865.88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2065844854899.4412</v>
      </c>
      <c r="L5043" s="455">
        <f t="shared" ca="1" si="197"/>
        <v>497868610030765.31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497868610030765.31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2074452541794.8555</v>
      </c>
      <c r="L5044" s="455">
        <f t="shared" ca="1" si="197"/>
        <v>499943062572560.19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499943062572560.19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2083096094052.3337</v>
      </c>
      <c r="L5045" s="455">
        <f t="shared" ca="1" si="197"/>
        <v>502026158666612.5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502026158666612.5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2091775661110.8855</v>
      </c>
      <c r="L5046" s="455">
        <f t="shared" ca="1" si="197"/>
        <v>504117934327723.38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504117934327723.38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2100491393032.1809</v>
      </c>
      <c r="L5047" s="455">
        <f t="shared" ca="1" si="197"/>
        <v>506218425720755.56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506218425720755.56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2109243440503.1482</v>
      </c>
      <c r="L5048" s="455">
        <f t="shared" ca="1" si="197"/>
        <v>508327669161258.69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508327669161258.69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2118031954838.5781</v>
      </c>
      <c r="L5049" s="455">
        <f t="shared" ca="1" si="197"/>
        <v>510445701116097.25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510445701116097.25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2126857087983.7385</v>
      </c>
      <c r="L5050" s="455">
        <f t="shared" ca="1" si="197"/>
        <v>512572558204081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512572558204081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2135718992517.0044</v>
      </c>
      <c r="L5051" s="455">
        <f t="shared" ca="1" si="197"/>
        <v>514708277196598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514708277196598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2144617821652.4919</v>
      </c>
      <c r="L5052" s="455">
        <f t="shared" ca="1" si="197"/>
        <v>516852895018250.5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516852895018250.5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2153553729242.7104</v>
      </c>
      <c r="L5053" s="455">
        <f t="shared" ca="1" si="197"/>
        <v>519006448747493.19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519006448747493.19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2162526869781.2219</v>
      </c>
      <c r="L5054" s="455">
        <f t="shared" ca="1" si="197"/>
        <v>521168975617274.44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521168975617274.44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2171537398405.3101</v>
      </c>
      <c r="L5055" s="455">
        <f t="shared" ca="1" si="197"/>
        <v>523340513015679.75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523340513015679.75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2180585470898.6655</v>
      </c>
      <c r="L5056" s="455">
        <f t="shared" ca="1" si="197"/>
        <v>525521098486578.44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525521098486578.44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2189671243694.0771</v>
      </c>
      <c r="L5057" s="455">
        <f t="shared" ca="1" si="197"/>
        <v>527710769730272.5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527710769730272.5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2198794873876.1355</v>
      </c>
      <c r="L5058" s="455">
        <f t="shared" ca="1" si="197"/>
        <v>529909564604148.63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529909564604148.63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2207956519183.9526</v>
      </c>
      <c r="L5059" s="455">
        <f t="shared" ca="1" si="197"/>
        <v>532117521123332.56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532117521123332.56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2217156338013.8857</v>
      </c>
      <c r="L5060" s="455">
        <f t="shared" ca="1" si="197"/>
        <v>534334677461346.44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534334677461346.44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2226394489422.2769</v>
      </c>
      <c r="L5061" s="455">
        <f t="shared" ca="1" si="197"/>
        <v>536561071950768.69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536561071950768.69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2235671133128.2026</v>
      </c>
      <c r="L5062" s="455">
        <f t="shared" ca="1" si="197"/>
        <v>538796743083896.88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538796743083896.88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2244986429516.2373</v>
      </c>
      <c r="L5063" s="455">
        <f t="shared" ca="1" si="197"/>
        <v>541041729513413.13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541041729513413.13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2254340539639.2212</v>
      </c>
      <c r="L5064" s="455">
        <f t="shared" ca="1" si="197"/>
        <v>543296070053052.38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543296070053052.38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2263733625221.0518</v>
      </c>
      <c r="L5065" s="455">
        <f t="shared" ca="1" si="197"/>
        <v>545559803678273.44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545559803678273.44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2273165848659.4722</v>
      </c>
      <c r="L5066" s="455">
        <f t="shared" ca="1" si="197"/>
        <v>547832969526932.94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547832969526932.94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2282637373028.8877</v>
      </c>
      <c r="L5067" s="455">
        <f t="shared" ca="1" si="197"/>
        <v>550115606899961.81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550115606899961.81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2292148362083.1743</v>
      </c>
      <c r="L5068" s="455">
        <f t="shared" ca="1" si="197"/>
        <v>552407755262045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552407755262045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2301698980258.521</v>
      </c>
      <c r="L5069" s="455">
        <f t="shared" ca="1" si="197"/>
        <v>554709454242303.5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554709454242303.5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2311289392676.2642</v>
      </c>
      <c r="L5070" s="455">
        <f t="shared" ca="1" si="197"/>
        <v>557020743634979.75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557020743634979.75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2320919765145.749</v>
      </c>
      <c r="L5071" s="455">
        <f t="shared" ca="1" si="197"/>
        <v>559341663400125.5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559341663400125.5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2330590264167.1899</v>
      </c>
      <c r="L5072" s="455">
        <f t="shared" ca="1" si="197"/>
        <v>561672253664292.69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561672253664292.69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2340301056934.5527</v>
      </c>
      <c r="L5073" s="455">
        <f t="shared" ca="1" si="197"/>
        <v>564012554721227.25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564012554721227.25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2350052311338.4468</v>
      </c>
      <c r="L5074" s="455">
        <f t="shared" ca="1" si="197"/>
        <v>566362607032565.75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566362607032565.75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2359844195969.0239</v>
      </c>
      <c r="L5075" s="455">
        <f t="shared" ca="1" si="197"/>
        <v>568722451228534.75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568722451228534.75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2369676880118.8945</v>
      </c>
      <c r="L5076" s="455">
        <f t="shared" ca="1" si="197"/>
        <v>571092128108653.63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571092128108653.63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2379550533786.0566</v>
      </c>
      <c r="L5077" s="455">
        <f t="shared" ca="1" si="197"/>
        <v>573471678642439.63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573471678642439.63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2389465327676.8315</v>
      </c>
      <c r="L5078" s="455">
        <f t="shared" ca="1" si="197"/>
        <v>575861143970116.5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575861143970116.5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2399421433208.8188</v>
      </c>
      <c r="L5079" s="455">
        <f t="shared" ca="1" si="197"/>
        <v>578260565403325.38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578260565403325.38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2409419022513.8555</v>
      </c>
      <c r="L5080" s="455">
        <f t="shared" ca="1" si="197"/>
        <v>580669984425839.25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580669984425839.25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2419458268440.9971</v>
      </c>
      <c r="L5081" s="455">
        <f t="shared" ca="1" si="197"/>
        <v>583089442694280.25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583089442694280.25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2429539344559.501</v>
      </c>
      <c r="L5082" s="455">
        <f t="shared" ca="1" si="197"/>
        <v>585518982038839.75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585518982038839.75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2439662425161.832</v>
      </c>
      <c r="L5083" s="455">
        <f t="shared" ca="1" si="197"/>
        <v>587958644464001.63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587958644464001.63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2449827685266.6733</v>
      </c>
      <c r="L5084" s="455">
        <f t="shared" ca="1" si="197"/>
        <v>590408472149268.25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590408472149268.25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2460035300621.9512</v>
      </c>
      <c r="L5085" s="455">
        <f t="shared" ca="1" si="197"/>
        <v>592868507449890.25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592868507449890.25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2470285447707.876</v>
      </c>
      <c r="L5086" s="455">
        <f t="shared" ca="1" si="197"/>
        <v>595338792897598.13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595338792897598.13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2480578303739.9922</v>
      </c>
      <c r="L5087" s="455">
        <f t="shared" ca="1" si="197"/>
        <v>597819371201338.13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597819371201338.13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2490914046672.2422</v>
      </c>
      <c r="L5088" s="455">
        <f t="shared" ca="1" si="197"/>
        <v>600310285248010.38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600310285248010.38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2501292855200.043</v>
      </c>
      <c r="L5089" s="455">
        <f t="shared" ca="1" si="197"/>
        <v>602811578103210.38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602811578103210.38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2511714908763.3765</v>
      </c>
      <c r="L5090" s="455">
        <f t="shared" ca="1" si="197"/>
        <v>605323293011973.75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605323293011973.75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2522180387549.8906</v>
      </c>
      <c r="L5091" s="455">
        <f t="shared" ca="1" si="197"/>
        <v>607845473399523.63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607845473399523.63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2532689472498.0151</v>
      </c>
      <c r="L5092" s="455">
        <f t="shared" ca="1" si="197"/>
        <v>610378162872021.63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610378162872021.63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2543242345300.0898</v>
      </c>
      <c r="L5093" s="455">
        <f t="shared" ca="1" si="197"/>
        <v>612921405217321.75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612921405217321.75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2553839188405.5073</v>
      </c>
      <c r="L5094" s="455">
        <f t="shared" ca="1" si="197"/>
        <v>615475244405727.25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615475244405727.25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2564480185023.8633</v>
      </c>
      <c r="L5095" s="455">
        <f t="shared" ca="1" si="197"/>
        <v>618039724590751.13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618039724590751.13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2575165519128.1299</v>
      </c>
      <c r="L5096" s="455">
        <f t="shared" ca="1" si="197"/>
        <v>620614890109879.25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620614890109879.25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2585895375457.8301</v>
      </c>
      <c r="L5097" s="455">
        <f t="shared" ca="1" si="197"/>
        <v>623200785485337.13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623200785485337.13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2596669939522.2378</v>
      </c>
      <c r="L5098" s="455">
        <f t="shared" ca="1" si="197"/>
        <v>625797455424859.38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625797455424859.38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2607489397603.5806</v>
      </c>
      <c r="L5099" s="455">
        <f t="shared" ca="1" si="197"/>
        <v>628404944822463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628404944822463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2618353936760.2627</v>
      </c>
      <c r="L5100" s="455">
        <f t="shared" ca="1" si="197"/>
        <v>631023298759223.25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631023298759223.25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2629263744830.0967</v>
      </c>
      <c r="L5101" s="455">
        <f t="shared" ca="1" si="197"/>
        <v>633652562504053.38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633652562504053.38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2640219010433.5557</v>
      </c>
      <c r="L5102" s="455">
        <f t="shared" ca="1" si="197"/>
        <v>636292781514486.88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636292781514486.88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2651219922977.0288</v>
      </c>
      <c r="L5103" s="455">
        <f t="shared" ca="1" si="197"/>
        <v>638944001437463.88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638944001437463.88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2662266672656.0996</v>
      </c>
      <c r="L5104" s="455">
        <f t="shared" ca="1" si="197"/>
        <v>641606268110120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641606268110120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2673359450458.8335</v>
      </c>
      <c r="L5105" s="455">
        <f t="shared" ca="1" si="197"/>
        <v>644279627560578.88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644279627560578.88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2684498448169.0786</v>
      </c>
      <c r="L5106" s="455">
        <f t="shared" ca="1" si="197"/>
        <v>646964126008748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646964126008748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2695683858369.7832</v>
      </c>
      <c r="L5107" s="455">
        <f t="shared" ca="1" si="197"/>
        <v>649659809867117.75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649659809867117.75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2706915874446.3237</v>
      </c>
      <c r="L5108" s="455">
        <f t="shared" ref="L5108:L5362" ca="1" si="202">I5108-J5108+K5108</f>
        <v>652366725741564.13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652366725741564.13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2718194690589.8506</v>
      </c>
      <c r="L5109" s="455">
        <f t="shared" ca="1" si="202"/>
        <v>655084920432154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655084920432154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2729520501800.6416</v>
      </c>
      <c r="L5110" s="455">
        <f t="shared" ca="1" si="202"/>
        <v>657814440933954.63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657814440933954.63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2740893503891.4775</v>
      </c>
      <c r="L5111" s="455">
        <f t="shared" ca="1" si="202"/>
        <v>660555334437846.13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660555334437846.13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2752313893491.0254</v>
      </c>
      <c r="L5112" s="455">
        <f t="shared" ca="1" si="202"/>
        <v>663307648331337.13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663307648331337.13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2763781868047.2378</v>
      </c>
      <c r="L5113" s="455">
        <f t="shared" ca="1" si="202"/>
        <v>666071430199384.38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666071430199384.38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2775297625830.7681</v>
      </c>
      <c r="L5114" s="455">
        <f t="shared" ca="1" si="202"/>
        <v>668846727825215.13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668846727825215.13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2786861365938.3965</v>
      </c>
      <c r="L5115" s="455">
        <f t="shared" ca="1" si="202"/>
        <v>671633589191153.5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671633589191153.5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2798473288296.4727</v>
      </c>
      <c r="L5116" s="455">
        <f t="shared" ca="1" si="202"/>
        <v>674432062479450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674432062479450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2810133593664.375</v>
      </c>
      <c r="L5117" s="455">
        <f t="shared" ca="1" si="202"/>
        <v>677242196073114.38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677242196073114.38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2821842483637.9766</v>
      </c>
      <c r="L5118" s="455">
        <f t="shared" ca="1" si="202"/>
        <v>680064038556752.38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680064038556752.38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2833600160653.1348</v>
      </c>
      <c r="L5119" s="455">
        <f t="shared" ca="1" si="202"/>
        <v>682897638717405.5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682897638717405.5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2845406827989.1895</v>
      </c>
      <c r="L5120" s="455">
        <f t="shared" ca="1" si="202"/>
        <v>685743045545394.75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685743045545394.75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2857262689772.478</v>
      </c>
      <c r="L5121" s="455">
        <f t="shared" ca="1" si="202"/>
        <v>688600308235167.25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688600308235167.25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2869167950979.8633</v>
      </c>
      <c r="L5122" s="455">
        <f t="shared" ca="1" si="202"/>
        <v>691469476186147.13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691469476186147.13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2881122817442.2798</v>
      </c>
      <c r="L5123" s="455">
        <f t="shared" ca="1" si="202"/>
        <v>694350599003589.38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694350599003589.38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2893127495848.2891</v>
      </c>
      <c r="L5124" s="455">
        <f t="shared" ca="1" si="202"/>
        <v>697243726499437.63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697243726499437.63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2905182193747.6567</v>
      </c>
      <c r="L5125" s="455">
        <f t="shared" ca="1" si="202"/>
        <v>700148908693185.25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700148908693185.25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2917287119554.9385</v>
      </c>
      <c r="L5126" s="455">
        <f t="shared" ca="1" si="202"/>
        <v>703066195812740.25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703066195812740.25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2929442482553.0845</v>
      </c>
      <c r="L5127" s="455">
        <f t="shared" ca="1" si="202"/>
        <v>705995638295293.38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705995638295293.38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2941648492897.0557</v>
      </c>
      <c r="L5128" s="455">
        <f t="shared" ca="1" si="202"/>
        <v>708937286788190.38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708937286788190.38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2953905361617.46</v>
      </c>
      <c r="L5129" s="455">
        <f t="shared" ca="1" si="202"/>
        <v>711891192149807.88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711891192149807.88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2966213300624.1992</v>
      </c>
      <c r="L5130" s="455">
        <f t="shared" ca="1" si="202"/>
        <v>714857405450432.13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714857405450432.13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2978572522710.1338</v>
      </c>
      <c r="L5131" s="455">
        <f t="shared" ca="1" si="202"/>
        <v>717835977973142.25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717835977973142.25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2990983241554.7593</v>
      </c>
      <c r="L5132" s="455">
        <f t="shared" ca="1" si="202"/>
        <v>720826961214697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720826961214697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3003445671727.9043</v>
      </c>
      <c r="L5133" s="455">
        <f t="shared" ca="1" si="202"/>
        <v>723830406886424.88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723830406886424.88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3015960028693.437</v>
      </c>
      <c r="L5134" s="455">
        <f t="shared" ca="1" si="202"/>
        <v>726846366915118.25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726846366915118.25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3028526528812.9927</v>
      </c>
      <c r="L5135" s="455">
        <f t="shared" ca="1" si="202"/>
        <v>729874893443931.25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729874893443931.25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3041145389349.7134</v>
      </c>
      <c r="L5136" s="455">
        <f t="shared" ca="1" si="202"/>
        <v>732916038833281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732916038833281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3053816828472.0039</v>
      </c>
      <c r="L5137" s="455">
        <f t="shared" ca="1" si="202"/>
        <v>735969855661753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735969855661753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3066541065257.3042</v>
      </c>
      <c r="L5138" s="455">
        <f t="shared" ca="1" si="202"/>
        <v>739036396727010.25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739036396727010.25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3079318319695.876</v>
      </c>
      <c r="L5139" s="455">
        <f t="shared" ca="1" si="202"/>
        <v>742115715046706.13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742115715046706.13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3092148812694.6089</v>
      </c>
      <c r="L5140" s="455">
        <f t="shared" ca="1" si="202"/>
        <v>745207863859400.75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745207863859400.75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3105032766080.8364</v>
      </c>
      <c r="L5141" s="455">
        <f t="shared" ca="1" si="202"/>
        <v>748312896625481.63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748312896625481.63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3117970402606.1733</v>
      </c>
      <c r="L5142" s="455">
        <f t="shared" ca="1" si="202"/>
        <v>751430867028087.75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751430867028087.75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3130961945950.3657</v>
      </c>
      <c r="L5143" s="455">
        <f t="shared" ca="1" si="202"/>
        <v>754561828974038.13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754561828974038.13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3144007620725.1587</v>
      </c>
      <c r="L5144" s="455">
        <f t="shared" ca="1" si="202"/>
        <v>757705836594763.25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757705836594763.25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3157107652478.1802</v>
      </c>
      <c r="L5145" s="455">
        <f t="shared" ca="1" si="202"/>
        <v>760862944247241.38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760862944247241.38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3170262267696.8389</v>
      </c>
      <c r="L5146" s="455">
        <f t="shared" ca="1" si="202"/>
        <v>764033206514938.25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764033206514938.25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3183471693812.2427</v>
      </c>
      <c r="L5147" s="455">
        <f t="shared" ca="1" si="202"/>
        <v>767216678208750.5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767216678208750.5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3196736159203.127</v>
      </c>
      <c r="L5148" s="455">
        <f t="shared" ca="1" si="202"/>
        <v>770413414367953.63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770413414367953.63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3210055893199.8066</v>
      </c>
      <c r="L5149" s="455">
        <f t="shared" ca="1" si="202"/>
        <v>773623470261153.38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773623470261153.38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3223431126088.1392</v>
      </c>
      <c r="L5150" s="455">
        <f t="shared" ca="1" si="202"/>
        <v>776846901387241.5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776846901387241.5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3236862089113.5063</v>
      </c>
      <c r="L5151" s="455">
        <f t="shared" ca="1" si="202"/>
        <v>780083763476355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780083763476355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3250349014484.8125</v>
      </c>
      <c r="L5152" s="455">
        <f t="shared" ca="1" si="202"/>
        <v>783334112490839.75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783334112490839.75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3263892135378.499</v>
      </c>
      <c r="L5153" s="455">
        <f t="shared" ca="1" si="202"/>
        <v>786598004626218.25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786598004626218.25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3277491685942.5762</v>
      </c>
      <c r="L5154" s="455">
        <f t="shared" ca="1" si="202"/>
        <v>789875496312160.88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789875496312160.88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3291147901300.6704</v>
      </c>
      <c r="L5155" s="455">
        <f t="shared" ca="1" si="202"/>
        <v>793166644213461.5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793166644213461.5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3304861017556.0894</v>
      </c>
      <c r="L5156" s="455">
        <f t="shared" ca="1" si="202"/>
        <v>796471505231017.63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796471505231017.63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3318631271795.9067</v>
      </c>
      <c r="L5157" s="455">
        <f t="shared" ca="1" si="202"/>
        <v>799790136502813.5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799790136502813.5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3332458902095.0562</v>
      </c>
      <c r="L5158" s="455">
        <f t="shared" ca="1" si="202"/>
        <v>803122595404908.5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803122595404908.5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3346344147520.4521</v>
      </c>
      <c r="L5159" s="455">
        <f t="shared" ca="1" si="202"/>
        <v>806468939552429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806468939552429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3360287248135.1206</v>
      </c>
      <c r="L5160" s="455">
        <f t="shared" ca="1" si="202"/>
        <v>809829226800564.13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809829226800564.13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3374288445002.3506</v>
      </c>
      <c r="L5161" s="455">
        <f t="shared" ca="1" si="202"/>
        <v>813203515245566.5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813203515245566.5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3388347980189.8604</v>
      </c>
      <c r="L5162" s="455">
        <f t="shared" ca="1" si="202"/>
        <v>816591863225756.38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816591863225756.38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3402466096773.9849</v>
      </c>
      <c r="L5163" s="455">
        <f t="shared" ca="1" si="202"/>
        <v>819994329322530.38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819994329322530.38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3416643038843.8765</v>
      </c>
      <c r="L5164" s="455">
        <f t="shared" ca="1" si="202"/>
        <v>823410972361374.25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823410972361374.25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3430879051505.7261</v>
      </c>
      <c r="L5165" s="455">
        <f t="shared" ca="1" si="202"/>
        <v>826841851412880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826841851412880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3445174380887</v>
      </c>
      <c r="L5166" s="455">
        <f t="shared" ca="1" si="202"/>
        <v>830287025793767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830287025793767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3459529274140.6958</v>
      </c>
      <c r="L5167" s="455">
        <f t="shared" ca="1" si="202"/>
        <v>833746555067907.75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833746555067907.75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3473943979449.6157</v>
      </c>
      <c r="L5168" s="455">
        <f t="shared" ca="1" si="202"/>
        <v>837220499047357.38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837220499047357.38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3488418746030.6558</v>
      </c>
      <c r="L5169" s="455">
        <f t="shared" ca="1" si="202"/>
        <v>840708917793388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840708917793388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3502953824139.1167</v>
      </c>
      <c r="L5170" s="455">
        <f t="shared" ca="1" si="202"/>
        <v>844211871617527.13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844211871617527.13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3517549465073.0298</v>
      </c>
      <c r="L5171" s="455">
        <f t="shared" ca="1" si="202"/>
        <v>847729421082600.13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847729421082600.13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3532205921177.5005</v>
      </c>
      <c r="L5172" s="455">
        <f t="shared" ca="1" si="202"/>
        <v>851261627003777.63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851261627003777.63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3546923445849.0732</v>
      </c>
      <c r="L5173" s="455">
        <f t="shared" ca="1" si="202"/>
        <v>854808550449626.75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854808550449626.75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3561702293540.1113</v>
      </c>
      <c r="L5174" s="455">
        <f t="shared" ca="1" si="202"/>
        <v>858370252743166.88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858370252743166.88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3576542719763.1953</v>
      </c>
      <c r="L5175" s="455">
        <f t="shared" ca="1" si="202"/>
        <v>861946795462930.13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861946795462930.13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3591444981095.542</v>
      </c>
      <c r="L5176" s="455">
        <f t="shared" ca="1" si="202"/>
        <v>865538240444025.63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865538240444025.63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3606409335183.4399</v>
      </c>
      <c r="L5177" s="455">
        <f t="shared" ca="1" si="202"/>
        <v>869144649779209.13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869144649779209.13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3621436040746.7046</v>
      </c>
      <c r="L5178" s="455">
        <f t="shared" ca="1" si="202"/>
        <v>872766085819955.88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872766085819955.88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3636525357583.1494</v>
      </c>
      <c r="L5179" s="455">
        <f t="shared" ca="1" si="202"/>
        <v>876402611177539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876402611177539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3651677546573.0791</v>
      </c>
      <c r="L5180" s="455">
        <f t="shared" ca="1" si="202"/>
        <v>880054288724112.13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880054288724112.13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3666892869683.8003</v>
      </c>
      <c r="L5181" s="455">
        <f t="shared" ca="1" si="202"/>
        <v>883721181593795.88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883721181593795.88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3682171589974.1494</v>
      </c>
      <c r="L5182" s="455">
        <f t="shared" ca="1" si="202"/>
        <v>887403353183770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887403353183770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3697513971599.0415</v>
      </c>
      <c r="L5183" s="455">
        <f t="shared" ca="1" si="202"/>
        <v>891100867155369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891100867155369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3712920279814.0376</v>
      </c>
      <c r="L5184" s="455">
        <f t="shared" ca="1" si="202"/>
        <v>894813787435183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894813787435183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3728390780979.9297</v>
      </c>
      <c r="L5185" s="455">
        <f t="shared" ca="1" si="202"/>
        <v>898542178216162.88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898542178216162.88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3743925742567.3452</v>
      </c>
      <c r="L5186" s="455">
        <f t="shared" ca="1" si="202"/>
        <v>902286103958730.25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902286103958730.25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3759525433161.3765</v>
      </c>
      <c r="L5187" s="455">
        <f t="shared" ca="1" si="202"/>
        <v>906045629391891.63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906045629391891.63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3775190122466.2148</v>
      </c>
      <c r="L5188" s="455">
        <f t="shared" ca="1" si="202"/>
        <v>909820819514357.88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909820819514357.88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3790920081309.8242</v>
      </c>
      <c r="L5189" s="455">
        <f t="shared" ca="1" si="202"/>
        <v>913611739595667.75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913611739595667.75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3806715581648.6157</v>
      </c>
      <c r="L5190" s="455">
        <f t="shared" ca="1" si="202"/>
        <v>917418455177316.38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917418455177316.38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3822576896572.1519</v>
      </c>
      <c r="L5191" s="455">
        <f t="shared" ca="1" si="202"/>
        <v>921241032073888.5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921241032073888.5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3838504300307.8682</v>
      </c>
      <c r="L5192" s="455">
        <f t="shared" ca="1" si="202"/>
        <v>925079536374196.38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925079536374196.38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3854498068225.8184</v>
      </c>
      <c r="L5193" s="455">
        <f t="shared" ca="1" si="202"/>
        <v>928934034442422.25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928934034442422.25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3870558476843.4263</v>
      </c>
      <c r="L5194" s="455">
        <f t="shared" ca="1" si="202"/>
        <v>932804592919265.63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932804592919265.63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3886685803830.2739</v>
      </c>
      <c r="L5195" s="455">
        <f t="shared" ca="1" si="202"/>
        <v>936691278723095.88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936691278723095.88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3902880328012.8994</v>
      </c>
      <c r="L5196" s="455">
        <f t="shared" ca="1" si="202"/>
        <v>940594159051108.75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940594159051108.75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3919142329379.6196</v>
      </c>
      <c r="L5197" s="455">
        <f t="shared" ca="1" si="202"/>
        <v>944513301380488.38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944513301380488.38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3935472089085.3677</v>
      </c>
      <c r="L5198" s="455">
        <f t="shared" ca="1" si="202"/>
        <v>948448773469573.75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948448773469573.75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3951869889456.5571</v>
      </c>
      <c r="L5199" s="455">
        <f t="shared" ca="1" si="202"/>
        <v>952400643359030.25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952400643359030.25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3968336013995.96</v>
      </c>
      <c r="L5200" s="455">
        <f t="shared" ca="1" si="202"/>
        <v>956368979373026.25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956368979373026.25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3984870747387.6089</v>
      </c>
      <c r="L5201" s="455">
        <f t="shared" ca="1" si="202"/>
        <v>960353850120413.88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960353850120413.88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4001474375501.7246</v>
      </c>
      <c r="L5202" s="455">
        <f t="shared" ca="1" si="202"/>
        <v>964355324495915.63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964355324495915.63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4018147185399.6479</v>
      </c>
      <c r="L5203" s="455">
        <f t="shared" ca="1" si="202"/>
        <v>968373471681315.25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968373471681315.25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4034889465338.8135</v>
      </c>
      <c r="L5204" s="455">
        <f t="shared" ca="1" si="202"/>
        <v>972408361146654.13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972408361146654.13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4051701504777.7261</v>
      </c>
      <c r="L5205" s="455">
        <f t="shared" ca="1" si="202"/>
        <v>976460062651431.88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976460062651431.88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4068583594380.9668</v>
      </c>
      <c r="L5206" s="455">
        <f t="shared" ca="1" si="202"/>
        <v>980528646245812.88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980528646245812.88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4085536026024.2202</v>
      </c>
      <c r="L5207" s="455">
        <f t="shared" ca="1" si="202"/>
        <v>984614182271837.13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984614182271837.13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4102559092799.3213</v>
      </c>
      <c r="L5208" s="455">
        <f t="shared" ca="1" si="202"/>
        <v>988716741364636.5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988716741364636.5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4119653089019.3188</v>
      </c>
      <c r="L5209" s="455">
        <f t="shared" ca="1" si="202"/>
        <v>992836394453655.88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992836394453655.88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4136818310223.5659</v>
      </c>
      <c r="L5210" s="455">
        <f t="shared" ca="1" si="202"/>
        <v>996973212763879.5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996973212763879.5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4154055053182.8311</v>
      </c>
      <c r="L5211" s="455">
        <f t="shared" ca="1" si="202"/>
        <v>1001127267817062.4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1001127267817062.4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4171363615904.4263</v>
      </c>
      <c r="L5212" s="455">
        <f t="shared" ca="1" si="202"/>
        <v>1005298631432966.8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1005298631432966.8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4188744297637.3613</v>
      </c>
      <c r="L5213" s="455">
        <f t="shared" ca="1" si="202"/>
        <v>1009487375730604.1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1009487375730604.1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4206197398877.5171</v>
      </c>
      <c r="L5214" s="455">
        <f t="shared" ca="1" si="202"/>
        <v>1013693573129481.6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1013693573129481.6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4223723221372.8398</v>
      </c>
      <c r="L5215" s="455">
        <f t="shared" ca="1" si="202"/>
        <v>1017917296350854.5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1017917296350854.5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4241322068128.5601</v>
      </c>
      <c r="L5216" s="455">
        <f t="shared" ca="1" si="202"/>
        <v>1022158618418983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1022158618418983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4258994243412.4297</v>
      </c>
      <c r="L5217" s="455">
        <f t="shared" ca="1" si="202"/>
        <v>1026417612662395.4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1026417612662395.4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4276740052759.9805</v>
      </c>
      <c r="L5218" s="455">
        <f t="shared" ca="1" si="202"/>
        <v>1030694352715155.4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1030694352715155.4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4294559802979.814</v>
      </c>
      <c r="L5219" s="455">
        <f t="shared" ca="1" si="202"/>
        <v>1034988912518135.3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1034988912518135.3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4312453802158.897</v>
      </c>
      <c r="L5220" s="455">
        <f t="shared" ca="1" si="202"/>
        <v>1039301366320294.1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1039301366320294.1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4330422359667.8921</v>
      </c>
      <c r="L5221" s="455">
        <f t="shared" ca="1" si="202"/>
        <v>1043631788679962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1043631788679962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4348465786166.5078</v>
      </c>
      <c r="L5222" s="455">
        <f t="shared" ca="1" si="202"/>
        <v>1047980254466128.5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1047980254466128.5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4366584393608.8691</v>
      </c>
      <c r="L5223" s="455">
        <f t="shared" ca="1" si="202"/>
        <v>1052346838859737.4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1052346838859737.4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4384778495248.9058</v>
      </c>
      <c r="L5224" s="455">
        <f t="shared" ca="1" si="202"/>
        <v>1056731617354986.3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1056731617354986.3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4403048405645.7764</v>
      </c>
      <c r="L5225" s="455">
        <f t="shared" ca="1" si="202"/>
        <v>1061134665760632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1061134665760632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4421394440669.3008</v>
      </c>
      <c r="L5226" s="455">
        <f t="shared" ca="1" si="202"/>
        <v>1065556060201301.3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1065556060201301.3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4439816917505.4219</v>
      </c>
      <c r="L5227" s="455">
        <f t="shared" ca="1" si="202"/>
        <v>1069995877118806.6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1069995877118806.6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4458316154661.6943</v>
      </c>
      <c r="L5228" s="455">
        <f t="shared" ca="1" si="202"/>
        <v>1074454193273468.4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1074454193273468.4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4476892471972.7852</v>
      </c>
      <c r="L5229" s="455">
        <f t="shared" ca="1" si="202"/>
        <v>1078931085745441.1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1078931085745441.1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4495546190606.0049</v>
      </c>
      <c r="L5230" s="455">
        <f t="shared" ca="1" si="202"/>
        <v>1083426631936047.1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1083426631936047.1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4514277633066.8633</v>
      </c>
      <c r="L5231" s="455">
        <f t="shared" ca="1" si="202"/>
        <v>1087940909569114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1087940909569114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4533087123204.6406</v>
      </c>
      <c r="L5232" s="455">
        <f t="shared" ca="1" si="202"/>
        <v>1092473996692318.6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1092473996692318.6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4551974986217.9941</v>
      </c>
      <c r="L5233" s="455">
        <f t="shared" ca="1" si="202"/>
        <v>1097025971678536.6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1097025971678536.6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4570941548660.5693</v>
      </c>
      <c r="L5234" s="455">
        <f t="shared" ca="1" si="202"/>
        <v>1101596913227197.3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1101596913227197.3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4589987138446.6553</v>
      </c>
      <c r="L5235" s="455">
        <f t="shared" ca="1" si="202"/>
        <v>1106186900365643.9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1106186900365643.9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4609112084856.8496</v>
      </c>
      <c r="L5236" s="455">
        <f t="shared" ca="1" si="202"/>
        <v>1110796012450500.8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1110796012450500.8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4628316718543.7529</v>
      </c>
      <c r="L5237" s="455">
        <f t="shared" ca="1" si="202"/>
        <v>1115424329169044.5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1115424329169044.5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4647601371537.6855</v>
      </c>
      <c r="L5238" s="455">
        <f t="shared" ca="1" si="202"/>
        <v>1120071930540582.1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1120071930540582.1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4666966377252.4258</v>
      </c>
      <c r="L5239" s="455">
        <f t="shared" ca="1" si="202"/>
        <v>1124738896917834.5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1124738896917834.5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4686412070490.9766</v>
      </c>
      <c r="L5240" s="455">
        <f t="shared" ca="1" si="202"/>
        <v>1129425308988325.5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1129425308988325.5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4705938787451.3564</v>
      </c>
      <c r="L5241" s="455">
        <f t="shared" ca="1" si="202"/>
        <v>1134131247775776.8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1134131247775776.8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4725546865732.4033</v>
      </c>
      <c r="L5242" s="455">
        <f t="shared" ca="1" si="202"/>
        <v>1138856794641509.3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1138856794641509.3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4745236644339.6221</v>
      </c>
      <c r="L5243" s="455">
        <f t="shared" ca="1" si="202"/>
        <v>1143602031285848.8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1143602031285848.8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4765008463691.0361</v>
      </c>
      <c r="L5244" s="455">
        <f t="shared" ca="1" si="202"/>
        <v>1148367039749539.8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1148367039749539.8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4784862665623.082</v>
      </c>
      <c r="L5245" s="455">
        <f t="shared" ca="1" si="202"/>
        <v>1153151902415162.8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1153151902415162.8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4804799593396.5117</v>
      </c>
      <c r="L5246" s="455">
        <f t="shared" ca="1" si="202"/>
        <v>1157956702008559.3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1157956702008559.3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4824819591702.3301</v>
      </c>
      <c r="L5247" s="455">
        <f t="shared" ca="1" si="202"/>
        <v>1162781521600261.5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1162781521600261.5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4844923006667.7559</v>
      </c>
      <c r="L5248" s="455">
        <f t="shared" ca="1" si="202"/>
        <v>1167626444606929.3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1167626444606929.3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4865110185862.2051</v>
      </c>
      <c r="L5249" s="455">
        <f t="shared" ca="1" si="202"/>
        <v>1172491554792791.5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1172491554792791.5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4885381478303.2979</v>
      </c>
      <c r="L5250" s="455">
        <f t="shared" ca="1" si="202"/>
        <v>1177376936271094.8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1177376936271094.8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4905737234462.8945</v>
      </c>
      <c r="L5251" s="455">
        <f t="shared" ca="1" si="202"/>
        <v>1182282673505557.8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1182282673505557.8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4926177806273.1572</v>
      </c>
      <c r="L5252" s="455">
        <f t="shared" ca="1" si="202"/>
        <v>1187208851311831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1187208851311831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4946703547132.6289</v>
      </c>
      <c r="L5253" s="455">
        <f t="shared" ca="1" si="202"/>
        <v>1192155554858963.8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1192155554858963.8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4967314811912.3486</v>
      </c>
      <c r="L5254" s="455">
        <f t="shared" ca="1" si="202"/>
        <v>1197122869670876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1197122869670876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4988011956961.9834</v>
      </c>
      <c r="L5255" s="455">
        <f t="shared" ca="1" si="202"/>
        <v>1202110881627838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1202110881627838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5008795340115.9912</v>
      </c>
      <c r="L5256" s="455">
        <f t="shared" ca="1" si="202"/>
        <v>1207119676967954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1207119676967954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5029665320699.8086</v>
      </c>
      <c r="L5257" s="455">
        <f t="shared" ca="1" si="202"/>
        <v>1212149342288653.8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1212149342288653.8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5050622259536.0576</v>
      </c>
      <c r="L5258" s="455">
        <f t="shared" ca="1" si="202"/>
        <v>1217199964548189.8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1217199964548189.8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5071666518950.791</v>
      </c>
      <c r="L5259" s="455">
        <f t="shared" ca="1" si="202"/>
        <v>1222271631067140.5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1222271631067140.5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5092798462779.752</v>
      </c>
      <c r="L5260" s="455">
        <f t="shared" ca="1" si="202"/>
        <v>1227364429529920.3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1227364429529920.3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5114018456374.668</v>
      </c>
      <c r="L5261" s="455">
        <f t="shared" ca="1" si="202"/>
        <v>1232478447986295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1232478447986295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5135326866609.5625</v>
      </c>
      <c r="L5262" s="455">
        <f t="shared" ca="1" si="202"/>
        <v>1237613774852904.5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1237613774852904.5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5156724061887.1016</v>
      </c>
      <c r="L5263" s="455">
        <f t="shared" ca="1" si="202"/>
        <v>1242770498914791.5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1242770498914791.5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5178210412144.9648</v>
      </c>
      <c r="L5264" s="455">
        <f t="shared" ca="1" si="202"/>
        <v>1247948709326936.5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1247948709326936.5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5199786288862.2354</v>
      </c>
      <c r="L5265" s="455">
        <f t="shared" ca="1" si="202"/>
        <v>1253148495615798.8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1253148495615798.8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5221452065065.8281</v>
      </c>
      <c r="L5266" s="455">
        <f t="shared" ca="1" si="202"/>
        <v>1258369947680864.5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1258369947680864.5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5243208115336.9355</v>
      </c>
      <c r="L5267" s="455">
        <f t="shared" ca="1" si="202"/>
        <v>1263613155796201.5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1263613155796201.5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5265054815817.5059</v>
      </c>
      <c r="L5268" s="455">
        <f t="shared" ca="1" si="202"/>
        <v>1268878210612019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1268878210612019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5286992544216.7461</v>
      </c>
      <c r="L5269" s="455">
        <f t="shared" ca="1" si="202"/>
        <v>1274165203156235.8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1274165203156235.8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5309021679817.6484</v>
      </c>
      <c r="L5270" s="455">
        <f t="shared" ca="1" si="202"/>
        <v>1279474224836053.5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1279474224836053.5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5331142603483.5566</v>
      </c>
      <c r="L5271" s="455">
        <f t="shared" ca="1" si="202"/>
        <v>1284805367439537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1284805367439537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5353355697664.7373</v>
      </c>
      <c r="L5272" s="455">
        <f t="shared" ca="1" si="202"/>
        <v>1290158723137201.8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1290158723137201.8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5375661346405.0068</v>
      </c>
      <c r="L5273" s="455">
        <f t="shared" ca="1" si="202"/>
        <v>1295534384483606.8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1295534384483606.8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5398059935348.3613</v>
      </c>
      <c r="L5274" s="455">
        <f t="shared" ca="1" si="202"/>
        <v>1300932444418955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1300932444418955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5420551851745.6455</v>
      </c>
      <c r="L5275" s="455">
        <f t="shared" ca="1" si="202"/>
        <v>1306352996270700.8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1306352996270700.8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5443137484461.2529</v>
      </c>
      <c r="L5276" s="455">
        <f t="shared" ca="1" si="202"/>
        <v>1311796133755162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1311796133755162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5465817223979.8418</v>
      </c>
      <c r="L5277" s="455">
        <f t="shared" ca="1" si="202"/>
        <v>1317261950979141.8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1317261950979141.8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5488591462413.0908</v>
      </c>
      <c r="L5278" s="455">
        <f t="shared" ca="1" si="202"/>
        <v>1322750542441554.8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1322750542441554.8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5511460593506.4785</v>
      </c>
      <c r="L5279" s="455">
        <f t="shared" ca="1" si="202"/>
        <v>1328262003035061.3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1328262003035061.3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5534425012646.0889</v>
      </c>
      <c r="L5280" s="455">
        <f t="shared" ca="1" si="202"/>
        <v>1333796428047707.3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1333796428047707.3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5557485116865.4473</v>
      </c>
      <c r="L5281" s="455">
        <f t="shared" ca="1" si="202"/>
        <v>1339353913164572.8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1339353913164572.8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5580641304852.3867</v>
      </c>
      <c r="L5282" s="455">
        <f t="shared" ca="1" si="202"/>
        <v>1344934554469425.3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1344934554469425.3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5603893976955.9385</v>
      </c>
      <c r="L5283" s="455">
        <f t="shared" ca="1" si="202"/>
        <v>1350538448446381.3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1350538448446381.3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5627243535193.2549</v>
      </c>
      <c r="L5284" s="455">
        <f t="shared" ca="1" si="202"/>
        <v>1356165691981574.5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1356165691981574.5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5650690383256.5605</v>
      </c>
      <c r="L5285" s="455">
        <f t="shared" ca="1" si="202"/>
        <v>1361816382364831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1361816382364831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5674234926520.1289</v>
      </c>
      <c r="L5286" s="455">
        <f t="shared" ca="1" si="202"/>
        <v>1367490617291351.3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1367490617291351.3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5697877572047.2969</v>
      </c>
      <c r="L5287" s="455">
        <f t="shared" ca="1" si="202"/>
        <v>1373188494863398.5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1373188494863398.5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5721618728597.4941</v>
      </c>
      <c r="L5288" s="455">
        <f t="shared" ca="1" si="202"/>
        <v>1378910113591996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1378910113591996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5745458806633.3164</v>
      </c>
      <c r="L5289" s="455">
        <f t="shared" ca="1" si="202"/>
        <v>1384655572398629.3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1384655572398629.3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5769398218327.6221</v>
      </c>
      <c r="L5290" s="455">
        <f t="shared" ca="1" si="202"/>
        <v>1390424970616956.8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1390424970616956.8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5793437377570.6533</v>
      </c>
      <c r="L5291" s="455">
        <f t="shared" ca="1" si="202"/>
        <v>1396218407994527.5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1396218407994527.5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5817576699977.1982</v>
      </c>
      <c r="L5292" s="455">
        <f t="shared" ca="1" si="202"/>
        <v>1402035984694504.8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1402035984694504.8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5841816602893.7695</v>
      </c>
      <c r="L5293" s="455">
        <f t="shared" ca="1" si="202"/>
        <v>1407877801297398.5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1407877801297398.5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5866157505405.8271</v>
      </c>
      <c r="L5294" s="455">
        <f t="shared" ca="1" si="202"/>
        <v>1413743958802804.3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1413743958802804.3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5890599828345.0176</v>
      </c>
      <c r="L5295" s="455">
        <f t="shared" ca="1" si="202"/>
        <v>1419634558631149.3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1419634558631149.3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5915143994296.4551</v>
      </c>
      <c r="L5296" s="455">
        <f t="shared" ca="1" si="202"/>
        <v>1425549702625445.8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1425549702625445.8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5939790427606.0234</v>
      </c>
      <c r="L5297" s="455">
        <f t="shared" ca="1" si="202"/>
        <v>1431489493053051.8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1431489493053051.8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5964539554387.7158</v>
      </c>
      <c r="L5298" s="455">
        <f t="shared" ca="1" si="202"/>
        <v>1437454032607439.5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1437454032607439.5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5989391802530.998</v>
      </c>
      <c r="L5299" s="455">
        <f t="shared" ca="1" si="202"/>
        <v>1443443424409970.5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1443443424409970.5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6014347601708.21</v>
      </c>
      <c r="L5300" s="455">
        <f t="shared" ca="1" si="202"/>
        <v>1449457772011678.8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1449457772011678.8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6039407383381.9951</v>
      </c>
      <c r="L5301" s="455">
        <f t="shared" ca="1" si="202"/>
        <v>1455497179395060.8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1455497179395060.8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6064571580812.7529</v>
      </c>
      <c r="L5302" s="455">
        <f t="shared" ca="1" si="202"/>
        <v>1461561750975873.5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1461561750975873.5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6089840629066.1396</v>
      </c>
      <c r="L5303" s="455">
        <f t="shared" ca="1" si="202"/>
        <v>1467651591604939.8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1467651591604939.8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6115214965020.582</v>
      </c>
      <c r="L5304" s="455">
        <f t="shared" ca="1" si="202"/>
        <v>1473766806569960.3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1473766806569960.3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6140695027374.834</v>
      </c>
      <c r="L5305" s="455">
        <f t="shared" ca="1" si="202"/>
        <v>1479907501597335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1479907501597335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6166281256655.5625</v>
      </c>
      <c r="L5306" s="455">
        <f t="shared" ca="1" si="202"/>
        <v>1486073782853990.5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1486073782853990.5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6191974095224.96</v>
      </c>
      <c r="L5307" s="455">
        <f t="shared" ca="1" si="202"/>
        <v>1492265756949215.5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1492265756949215.5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6217773987288.3975</v>
      </c>
      <c r="L5308" s="455">
        <f t="shared" ca="1" si="202"/>
        <v>1498483530936504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1498483530936504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6243681378902.0996</v>
      </c>
      <c r="L5309" s="455">
        <f t="shared" ca="1" si="202"/>
        <v>1504727212315406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1504727212315406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6269696717980.8584</v>
      </c>
      <c r="L5310" s="455">
        <f t="shared" ca="1" si="202"/>
        <v>1510996909033386.8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1510996909033386.8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6295820454305.7783</v>
      </c>
      <c r="L5311" s="455">
        <f t="shared" ca="1" si="202"/>
        <v>1517292729487692.5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1517292729487692.5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6322053039532.0518</v>
      </c>
      <c r="L5312" s="455">
        <f t="shared" ca="1" si="202"/>
        <v>1523614782527224.5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1523614782527224.5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6348394927196.7686</v>
      </c>
      <c r="L5313" s="455">
        <f t="shared" ca="1" si="202"/>
        <v>1529963177454421.3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1529963177454421.3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6374846572726.7549</v>
      </c>
      <c r="L5314" s="455">
        <f t="shared" ca="1" si="202"/>
        <v>1536338024027148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1536338024027148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6401408433446.4502</v>
      </c>
      <c r="L5315" s="455">
        <f t="shared" ca="1" si="202"/>
        <v>1542739432460594.5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1542739432460594.5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6428080968585.8105</v>
      </c>
      <c r="L5316" s="455">
        <f t="shared" ca="1" si="202"/>
        <v>1549167513429180.3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1549167513429180.3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6454864639288.251</v>
      </c>
      <c r="L5317" s="455">
        <f t="shared" ca="1" si="202"/>
        <v>1555622378068468.5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1555622378068468.5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6481759908618.6191</v>
      </c>
      <c r="L5318" s="455">
        <f t="shared" ca="1" si="202"/>
        <v>1562104137977087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1562104137977087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6508767241571.1953</v>
      </c>
      <c r="L5319" s="455">
        <f t="shared" ca="1" si="202"/>
        <v>1568612905218658.3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1568612905218658.3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6535887105077.7422</v>
      </c>
      <c r="L5320" s="455">
        <f t="shared" ca="1" si="202"/>
        <v>1575148792323736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1575148792323736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6563119968015.5664</v>
      </c>
      <c r="L5321" s="455">
        <f t="shared" ca="1" si="202"/>
        <v>1581711912291751.5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1581711912291751.5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6590466301215.6309</v>
      </c>
      <c r="L5322" s="455">
        <f t="shared" ca="1" si="202"/>
        <v>1588302378592967.3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1588302378592967.3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6617926577470.6973</v>
      </c>
      <c r="L5323" s="455">
        <f t="shared" ca="1" si="202"/>
        <v>1594920305170438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1594920305170438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6645501271543.4912</v>
      </c>
      <c r="L5324" s="455">
        <f t="shared" ca="1" si="202"/>
        <v>1601565806441981.5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1601565806441981.5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6673190860174.9229</v>
      </c>
      <c r="L5325" s="455">
        <f t="shared" ca="1" si="202"/>
        <v>1608238997302156.5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1608238997302156.5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6700995822092.3184</v>
      </c>
      <c r="L5326" s="455">
        <f t="shared" ca="1" si="202"/>
        <v>1614939993124248.8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1614939993124248.8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6728916638017.7031</v>
      </c>
      <c r="L5327" s="455">
        <f t="shared" ca="1" si="202"/>
        <v>1621668909762266.5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1621668909762266.5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6756953790676.1104</v>
      </c>
      <c r="L5328" s="455">
        <f t="shared" ca="1" si="202"/>
        <v>1628425863552942.5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1628425863552942.5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6785107764803.9268</v>
      </c>
      <c r="L5329" s="455">
        <f t="shared" ca="1" si="202"/>
        <v>1635210971317746.5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1635210971317746.5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6813379047157.2773</v>
      </c>
      <c r="L5330" s="455">
        <f t="shared" ca="1" si="202"/>
        <v>1642024350364903.8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1642024350364903.8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6841768126520.4326</v>
      </c>
      <c r="L5331" s="455">
        <f t="shared" ca="1" si="202"/>
        <v>1648866118491424.3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1648866118491424.3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6870275493714.2676</v>
      </c>
      <c r="L5332" s="455">
        <f t="shared" ca="1" si="202"/>
        <v>1655736393985138.5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1655736393985138.5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6898901641604.7441</v>
      </c>
      <c r="L5333" s="455">
        <f t="shared" ca="1" si="202"/>
        <v>1662635295626743.3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1662635295626743.3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6927647065111.4297</v>
      </c>
      <c r="L5334" s="455">
        <f t="shared" ca="1" si="202"/>
        <v>1669562942691854.8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1669562942691854.8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6956512261216.0615</v>
      </c>
      <c r="L5335" s="455">
        <f t="shared" ca="1" si="202"/>
        <v>1676519454953070.8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1676519454953070.8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6985497728971.1279</v>
      </c>
      <c r="L5336" s="455">
        <f t="shared" ca="1" si="202"/>
        <v>1683504952682042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1683504952682042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7014603969508.5078</v>
      </c>
      <c r="L5337" s="455">
        <f t="shared" ca="1" si="202"/>
        <v>1690519556651550.5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1690519556651550.5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7043831486048.127</v>
      </c>
      <c r="L5338" s="455">
        <f t="shared" ca="1" si="202"/>
        <v>1697563388137598.8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1697563388137598.8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7073180783906.6611</v>
      </c>
      <c r="L5339" s="455">
        <f t="shared" ca="1" si="202"/>
        <v>1704636568921505.5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1704636568921505.5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7102652370506.2725</v>
      </c>
      <c r="L5340" s="455">
        <f t="shared" ca="1" si="202"/>
        <v>1711739221292011.8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1711739221292011.8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7132246755383.3818</v>
      </c>
      <c r="L5341" s="455">
        <f t="shared" ca="1" si="202"/>
        <v>1718871468047395.3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1718871468047395.3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7161964450197.4805</v>
      </c>
      <c r="L5342" s="455">
        <f t="shared" ca="1" si="202"/>
        <v>1726033432497592.8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1726033432497592.8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7191805968739.9697</v>
      </c>
      <c r="L5343" s="455">
        <f t="shared" ca="1" si="202"/>
        <v>1733225238466332.8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1733225238466332.8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7221771826943.0527</v>
      </c>
      <c r="L5344" s="455">
        <f t="shared" ca="1" si="202"/>
        <v>1740447010293275.8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1740447010293275.8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7251862542888.6484</v>
      </c>
      <c r="L5345" s="455">
        <f t="shared" ca="1" si="202"/>
        <v>1747698872836164.5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1747698872836164.5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7282078636817.3516</v>
      </c>
      <c r="L5346" s="455">
        <f t="shared" ca="1" si="202"/>
        <v>1754980951472981.8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1754980951472981.8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7312420631137.4238</v>
      </c>
      <c r="L5347" s="455">
        <f t="shared" ca="1" si="202"/>
        <v>1762293372104119.3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1762293372104119.3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7342889050433.8291</v>
      </c>
      <c r="L5348" s="455">
        <f t="shared" ca="1" si="202"/>
        <v>1769636261154553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1769636261154553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7373484421477.3037</v>
      </c>
      <c r="L5349" s="455">
        <f t="shared" ca="1" si="202"/>
        <v>1777009745576030.3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1777009745576030.3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7404207273233.46</v>
      </c>
      <c r="L5350" s="455">
        <f t="shared" ca="1" si="202"/>
        <v>1784413952849263.8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1784413952849263.8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7435058136871.9326</v>
      </c>
      <c r="L5351" s="455">
        <f t="shared" ca="1" si="202"/>
        <v>1791849010986135.8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1791849010986135.8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7466037545775.5664</v>
      </c>
      <c r="L5352" s="455">
        <f t="shared" ca="1" si="202"/>
        <v>1799315048531911.3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1799315048531911.3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7497146035549.6299</v>
      </c>
      <c r="L5353" s="455">
        <f t="shared" ca="1" si="202"/>
        <v>1806812194567461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1806812194567461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7528384144031.0859</v>
      </c>
      <c r="L5354" s="455">
        <f t="shared" ca="1" si="202"/>
        <v>1814340578711492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1814340578711492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7559752411297.8828</v>
      </c>
      <c r="L5355" s="455">
        <f t="shared" ca="1" si="202"/>
        <v>1821900331122790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1821900331122790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7591251379678.29</v>
      </c>
      <c r="L5356" s="455">
        <f t="shared" ca="1" si="202"/>
        <v>1829491582502468.3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1829491582502468.3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7622881593760.2842</v>
      </c>
      <c r="L5357" s="455">
        <f t="shared" ca="1" si="202"/>
        <v>1837114464096228.5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1837114464096228.5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7654643600400.9521</v>
      </c>
      <c r="L5358" s="455">
        <f t="shared" ca="1" si="202"/>
        <v>1844769107696629.5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1844769107696629.5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7686537948735.9561</v>
      </c>
      <c r="L5359" s="455">
        <f t="shared" ca="1" si="202"/>
        <v>1852455645645365.5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1852455645645365.5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7718565190189.0215</v>
      </c>
      <c r="L5360" s="455">
        <f t="shared" ca="1" si="202"/>
        <v>1860174210835554.5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1860174210835554.5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7750725878481.4756</v>
      </c>
      <c r="L5361" s="455">
        <f t="shared" ca="1" si="202"/>
        <v>1867924936714036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1867924936714036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7783020569641.8174</v>
      </c>
      <c r="L5362" s="455">
        <f t="shared" ca="1" si="202"/>
        <v>1875707957283677.8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1875707957283677.8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7815449822015.3242</v>
      </c>
      <c r="L5363" s="455">
        <f t="shared" ref="L5363:L5617" ca="1" si="207">I5363-J5363+K5363</f>
        <v>1883523407105693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1883523407105693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7848014196273.7207</v>
      </c>
      <c r="L5364" s="455">
        <f t="shared" ca="1" si="207"/>
        <v>1891371421301966.8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1891371421301966.8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7880714255424.8613</v>
      </c>
      <c r="L5365" s="455">
        <f t="shared" ca="1" si="207"/>
        <v>1899252135557391.5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1899252135557391.5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7913550564822.4648</v>
      </c>
      <c r="L5366" s="455">
        <f t="shared" ca="1" si="207"/>
        <v>1907165686122214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1907165686122214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7946523692175.8926</v>
      </c>
      <c r="L5367" s="455">
        <f t="shared" ca="1" si="207"/>
        <v>1915112209814390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1915112209814390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7979634207559.958</v>
      </c>
      <c r="L5368" s="455">
        <f t="shared" ca="1" si="207"/>
        <v>1923091844021950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1923091844021950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8012882683424.793</v>
      </c>
      <c r="L5369" s="455">
        <f t="shared" ca="1" si="207"/>
        <v>1931104726705374.8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1931104726705374.8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8046269694605.7275</v>
      </c>
      <c r="L5370" s="455">
        <f t="shared" ca="1" si="207"/>
        <v>1939150996399980.5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1939150996399980.5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8079795818333.2529</v>
      </c>
      <c r="L5371" s="455">
        <f t="shared" ca="1" si="207"/>
        <v>1947230792218313.8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1947230792218313.8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8113461634242.9727</v>
      </c>
      <c r="L5372" s="455">
        <f t="shared" ca="1" si="207"/>
        <v>1955344253852556.8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1955344253852556.8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8147267724385.6533</v>
      </c>
      <c r="L5373" s="455">
        <f t="shared" ca="1" si="207"/>
        <v>1963491521576942.5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1963491521576942.5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8181214673237.2617</v>
      </c>
      <c r="L5374" s="455">
        <f t="shared" ca="1" si="207"/>
        <v>1971672736250179.8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1971672736250179.8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8215303067709.083</v>
      </c>
      <c r="L5375" s="455">
        <f t="shared" ca="1" si="207"/>
        <v>1979888039317888.8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1979888039317888.8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8249533497157.8711</v>
      </c>
      <c r="L5376" s="455">
        <f t="shared" ca="1" si="207"/>
        <v>1988137572815046.5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1988137572815046.5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8283906553396.0273</v>
      </c>
      <c r="L5377" s="455">
        <f t="shared" ca="1" si="207"/>
        <v>1996421479368442.5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1996421479368442.5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8318422830701.8428</v>
      </c>
      <c r="L5378" s="455">
        <f t="shared" ca="1" si="207"/>
        <v>2004739902199144.3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2004739902199144.3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8353082925829.7666</v>
      </c>
      <c r="L5379" s="455">
        <f t="shared" ca="1" si="207"/>
        <v>2013092985124974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2013092985124974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8387887438020.7246</v>
      </c>
      <c r="L5380" s="455">
        <f t="shared" ca="1" si="207"/>
        <v>2021480872562994.8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2021480872562994.8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8422836969012.4766</v>
      </c>
      <c r="L5381" s="455">
        <f t="shared" ca="1" si="207"/>
        <v>2029903709532007.3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2029903709532007.3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8457932123050.0293</v>
      </c>
      <c r="L5382" s="455">
        <f t="shared" ca="1" si="207"/>
        <v>2038361641655057.3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2038361641655057.3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8493173506896.0713</v>
      </c>
      <c r="L5383" s="455">
        <f t="shared" ca="1" si="207"/>
        <v>2046854815161953.3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2046854815161953.3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8528561729841.4717</v>
      </c>
      <c r="L5384" s="455">
        <f t="shared" ca="1" si="207"/>
        <v>2055383376891794.8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2055383376891794.8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8564097403715.8125</v>
      </c>
      <c r="L5385" s="455">
        <f t="shared" ca="1" si="207"/>
        <v>2063947474295510.5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2063947474295510.5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8599781142897.96</v>
      </c>
      <c r="L5386" s="455">
        <f t="shared" ca="1" si="207"/>
        <v>2072547255438408.5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2072547255438408.5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8635613564326.7031</v>
      </c>
      <c r="L5387" s="455">
        <f t="shared" ca="1" si="207"/>
        <v>2081182869002735.3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2081182869002735.3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8671595287511.3965</v>
      </c>
      <c r="L5388" s="455">
        <f t="shared" ca="1" si="207"/>
        <v>2089854464290246.8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2089854464290246.8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8707726934542.6943</v>
      </c>
      <c r="L5389" s="455">
        <f t="shared" ca="1" si="207"/>
        <v>2098562191224789.5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2098562191224789.5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8744009130103.2891</v>
      </c>
      <c r="L5390" s="455">
        <f t="shared" ca="1" si="207"/>
        <v>2107306200354892.8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2107306200354892.8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8780442501478.7188</v>
      </c>
      <c r="L5391" s="455">
        <f t="shared" ca="1" si="207"/>
        <v>2116086642856371.5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2116086642856371.5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8817027678568.2148</v>
      </c>
      <c r="L5392" s="455">
        <f t="shared" ca="1" si="207"/>
        <v>2124903670534939.8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2124903670534939.8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8853765293895.582</v>
      </c>
      <c r="L5393" s="455">
        <f t="shared" ca="1" si="207"/>
        <v>2133757435828835.3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2133757435828835.3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8890655982620.1465</v>
      </c>
      <c r="L5394" s="455">
        <f t="shared" ca="1" si="207"/>
        <v>2142648091811455.5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2142648091811455.5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8927700382547.7324</v>
      </c>
      <c r="L5395" s="455">
        <f t="shared" ca="1" si="207"/>
        <v>2151575792194003.3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2151575792194003.3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8964899134141.6797</v>
      </c>
      <c r="L5396" s="455">
        <f t="shared" ca="1" si="207"/>
        <v>2160540691328145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2160540691328145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9002252880533.9375</v>
      </c>
      <c r="L5397" s="455">
        <f t="shared" ca="1" si="207"/>
        <v>2169542944208679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2169542944208679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9039762267536.1621</v>
      </c>
      <c r="L5398" s="455">
        <f t="shared" ca="1" si="207"/>
        <v>2178582706476215.3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2178582706476215.3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9077427943650.8965</v>
      </c>
      <c r="L5399" s="455">
        <f t="shared" ca="1" si="207"/>
        <v>2187660134419866.3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2187660134419866.3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9115250560082.7773</v>
      </c>
      <c r="L5400" s="455">
        <f t="shared" ca="1" si="207"/>
        <v>2196775384979949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2196775384979949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9153230770749.7891</v>
      </c>
      <c r="L5401" s="455">
        <f t="shared" ca="1" si="207"/>
        <v>2205928615750698.8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2205928615750698.8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9191369232294.5762</v>
      </c>
      <c r="L5402" s="455">
        <f t="shared" ca="1" si="207"/>
        <v>2215119984982993.3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2215119984982993.3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9229666604095.8047</v>
      </c>
      <c r="L5403" s="455">
        <f t="shared" ca="1" si="207"/>
        <v>2224349651587089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2224349651587089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9268123548279.5371</v>
      </c>
      <c r="L5404" s="455">
        <f t="shared" ca="1" si="207"/>
        <v>2233617775135368.5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2233617775135368.5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9306740729730.7012</v>
      </c>
      <c r="L5405" s="455">
        <f t="shared" ca="1" si="207"/>
        <v>2242924515865099.3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2242924515865099.3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9345518816104.5801</v>
      </c>
      <c r="L5406" s="455">
        <f t="shared" ca="1" si="207"/>
        <v>2252270034681204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2252270034681204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9384458477838.3496</v>
      </c>
      <c r="L5407" s="455">
        <f t="shared" ca="1" si="207"/>
        <v>2261654493159042.5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2261654493159042.5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9423560388162.6777</v>
      </c>
      <c r="L5408" s="455">
        <f t="shared" ca="1" si="207"/>
        <v>2271078053547205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2271078053547205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9462825223113.3535</v>
      </c>
      <c r="L5409" s="455">
        <f t="shared" ca="1" si="207"/>
        <v>2280540878770318.5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2280540878770318.5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9502253661542.9941</v>
      </c>
      <c r="L5410" s="455">
        <f t="shared" ca="1" si="207"/>
        <v>2290043132431861.5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2290043132431861.5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9541846385132.7559</v>
      </c>
      <c r="L5411" s="455">
        <f t="shared" ca="1" si="207"/>
        <v>2299584978816994.5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2299584978816994.5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9581604078404.1445</v>
      </c>
      <c r="L5412" s="455">
        <f t="shared" ca="1" si="207"/>
        <v>2309166582895398.5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2309166582895398.5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9621527428730.8262</v>
      </c>
      <c r="L5413" s="455">
        <f t="shared" ca="1" si="207"/>
        <v>2318788110324129.5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2318788110324129.5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9661617126350.5391</v>
      </c>
      <c r="L5414" s="455">
        <f t="shared" ca="1" si="207"/>
        <v>2328449727450480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2328449727450480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9701873864377</v>
      </c>
      <c r="L5415" s="455">
        <f t="shared" ca="1" si="207"/>
        <v>2338151601314857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2338151601314857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9742298338811.9043</v>
      </c>
      <c r="L5416" s="455">
        <f t="shared" ca="1" si="207"/>
        <v>2347893899653669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2347893899653669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9782891248556.9531</v>
      </c>
      <c r="L5417" s="455">
        <f t="shared" ca="1" si="207"/>
        <v>2357676790902226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2357676790902226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9823653295425.9414</v>
      </c>
      <c r="L5418" s="455">
        <f t="shared" ca="1" si="207"/>
        <v>2367500444197652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2367500444197652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9864585184156.8828</v>
      </c>
      <c r="L5419" s="455">
        <f t="shared" ca="1" si="207"/>
        <v>2377365029381809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2377365029381809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9905687622424.2031</v>
      </c>
      <c r="L5420" s="455">
        <f t="shared" ca="1" si="207"/>
        <v>2387270717004233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2387270717004233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9946961320850.9707</v>
      </c>
      <c r="L5421" s="455">
        <f t="shared" ca="1" si="207"/>
        <v>2397217678325084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2397217678325084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9988406993021.1836</v>
      </c>
      <c r="L5422" s="455">
        <f t="shared" ca="1" si="207"/>
        <v>2407206085318105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2407206085318105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10030025355492.104</v>
      </c>
      <c r="L5423" s="455">
        <f t="shared" ca="1" si="207"/>
        <v>2417236110673597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2417236110673597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10071817127806.654</v>
      </c>
      <c r="L5424" s="455">
        <f t="shared" ca="1" si="207"/>
        <v>2427307927801403.5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2427307927801403.5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10113783032505.848</v>
      </c>
      <c r="L5425" s="455">
        <f t="shared" ca="1" si="207"/>
        <v>2437421710833909.5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2437421710833909.5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10155923795141.289</v>
      </c>
      <c r="L5426" s="455">
        <f t="shared" ca="1" si="207"/>
        <v>2447577634629051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2447577634629051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10198240144287.713</v>
      </c>
      <c r="L5427" s="455">
        <f t="shared" ca="1" si="207"/>
        <v>2457775874773338.5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2457775874773338.5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10240732811555.576</v>
      </c>
      <c r="L5428" s="455">
        <f t="shared" ca="1" si="207"/>
        <v>2468016607584894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2468016607584894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10283402531603.725</v>
      </c>
      <c r="L5429" s="455">
        <f t="shared" ca="1" si="207"/>
        <v>2478300010116497.5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2478300010116497.5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10326250042152.072</v>
      </c>
      <c r="L5430" s="455">
        <f t="shared" ca="1" si="207"/>
        <v>2488626260158649.5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2488626260158649.5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10369276083994.373</v>
      </c>
      <c r="L5431" s="455">
        <f t="shared" ca="1" si="207"/>
        <v>2498995536242644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2498995536242644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10412481401011.016</v>
      </c>
      <c r="L5432" s="455">
        <f t="shared" ca="1" si="207"/>
        <v>2509408017643655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2509408017643655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10455866740181.896</v>
      </c>
      <c r="L5433" s="455">
        <f t="shared" ca="1" si="207"/>
        <v>2519863884383837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2519863884383837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10499432851599.32</v>
      </c>
      <c r="L5434" s="455">
        <f t="shared" ca="1" si="207"/>
        <v>2530363317235436.5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2530363317235436.5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10543180488480.984</v>
      </c>
      <c r="L5435" s="455">
        <f t="shared" ca="1" si="207"/>
        <v>2540906497723917.5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2540906497723917.5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10587110407182.99</v>
      </c>
      <c r="L5436" s="455">
        <f t="shared" ca="1" si="207"/>
        <v>2551493608131100.5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2551493608131100.5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10631223367212.918</v>
      </c>
      <c r="L5437" s="455">
        <f t="shared" ca="1" si="207"/>
        <v>2562124831498313.5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2562124831498313.5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10675520131242.973</v>
      </c>
      <c r="L5438" s="455">
        <f t="shared" ca="1" si="207"/>
        <v>2572800351629556.5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2572800351629556.5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10720001465123.152</v>
      </c>
      <c r="L5439" s="455">
        <f t="shared" ca="1" si="207"/>
        <v>2583520353094679.5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2583520353094679.5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10764668137894.498</v>
      </c>
      <c r="L5440" s="455">
        <f t="shared" ca="1" si="207"/>
        <v>2594285021232574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2594285021232574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10809520921802.391</v>
      </c>
      <c r="L5441" s="455">
        <f t="shared" ca="1" si="207"/>
        <v>2605094542154376.5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2605094542154376.5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10854560592309.902</v>
      </c>
      <c r="L5442" s="455">
        <f t="shared" ca="1" si="207"/>
        <v>2615949102746686.5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2615949102746686.5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10899787928111.193</v>
      </c>
      <c r="L5443" s="455">
        <f t="shared" ca="1" si="207"/>
        <v>2626848890674797.5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2626848890674797.5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10945203711144.99</v>
      </c>
      <c r="L5444" s="455">
        <f t="shared" ca="1" si="207"/>
        <v>2637794094385942.5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2637794094385942.5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10990808726608.094</v>
      </c>
      <c r="L5445" s="455">
        <f t="shared" ca="1" si="207"/>
        <v>2648784903112550.5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2648784903112550.5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11036603762968.961</v>
      </c>
      <c r="L5446" s="455">
        <f t="shared" ca="1" si="207"/>
        <v>2659821506875519.5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2659821506875519.5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11082589611981.332</v>
      </c>
      <c r="L5447" s="455">
        <f t="shared" ca="1" si="207"/>
        <v>2670904096487501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2670904096487501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11128767068697.92</v>
      </c>
      <c r="L5448" s="455">
        <f t="shared" ca="1" si="207"/>
        <v>2682032863556199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2682032863556199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11175136931484.162</v>
      </c>
      <c r="L5449" s="455">
        <f t="shared" ca="1" si="207"/>
        <v>2693208000487683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2693208000487683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11221700002032.012</v>
      </c>
      <c r="L5450" s="455">
        <f t="shared" ca="1" si="207"/>
        <v>2704429700489715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2704429700489715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11268457085373.813</v>
      </c>
      <c r="L5451" s="455">
        <f t="shared" ca="1" si="207"/>
        <v>2715698157575089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2715698157575089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11315408989896.203</v>
      </c>
      <c r="L5452" s="455">
        <f t="shared" ca="1" si="207"/>
        <v>2727013566564985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2727013566564985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11362556527354.104</v>
      </c>
      <c r="L5453" s="455">
        <f t="shared" ca="1" si="207"/>
        <v>2738376123092339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2738376123092339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11409900512884.746</v>
      </c>
      <c r="L5454" s="455">
        <f t="shared" ca="1" si="207"/>
        <v>2749786023605223.5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2749786023605223.5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11457441765021.764</v>
      </c>
      <c r="L5455" s="455">
        <f t="shared" ca="1" si="207"/>
        <v>2761243465370245.5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2761243465370245.5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11505181105709.355</v>
      </c>
      <c r="L5456" s="455">
        <f t="shared" ca="1" si="207"/>
        <v>2772748646475955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2772748646475955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11553119360316.479</v>
      </c>
      <c r="L5457" s="455">
        <f t="shared" ca="1" si="207"/>
        <v>2784301765836271.5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2784301765836271.5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11601257357651.131</v>
      </c>
      <c r="L5458" s="455">
        <f t="shared" ca="1" si="207"/>
        <v>2795903023193922.5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2795903023193922.5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11649595929974.678</v>
      </c>
      <c r="L5459" s="455">
        <f t="shared" ca="1" si="207"/>
        <v>2807552619123897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2807552619123897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11698135913016.238</v>
      </c>
      <c r="L5460" s="455">
        <f t="shared" ca="1" si="207"/>
        <v>2819250755036913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2819250755036913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11746878145987.137</v>
      </c>
      <c r="L5461" s="455">
        <f t="shared" ca="1" si="207"/>
        <v>2830997633182900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2830997633182900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11795823471595.416</v>
      </c>
      <c r="L5462" s="455">
        <f t="shared" ca="1" si="207"/>
        <v>2842793456654495.5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2842793456654495.5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11844972736060.398</v>
      </c>
      <c r="L5463" s="455">
        <f t="shared" ca="1" si="207"/>
        <v>2854638429390556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2854638429390556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11894326789127.316</v>
      </c>
      <c r="L5464" s="455">
        <f t="shared" ca="1" si="207"/>
        <v>2866532756179683.5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2866532756179683.5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11943886484082.014</v>
      </c>
      <c r="L5465" s="455">
        <f t="shared" ca="1" si="207"/>
        <v>2878476642663765.5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2878476642663765.5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11993652677765.689</v>
      </c>
      <c r="L5466" s="455">
        <f t="shared" ca="1" si="207"/>
        <v>2890470295341531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2890470295341531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12043626230589.713</v>
      </c>
      <c r="L5467" s="455">
        <f t="shared" ca="1" si="207"/>
        <v>2902513921572120.5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2902513921572120.5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12093808006550.502</v>
      </c>
      <c r="L5468" s="455">
        <f t="shared" ca="1" si="207"/>
        <v>2914607729578671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2914607729578671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12144198873244.463</v>
      </c>
      <c r="L5469" s="455">
        <f t="shared" ca="1" si="207"/>
        <v>2926751928451915.5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2926751928451915.5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12194799701882.98</v>
      </c>
      <c r="L5470" s="455">
        <f t="shared" ca="1" si="207"/>
        <v>2938946728153798.5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2938946728153798.5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12245611367307.494</v>
      </c>
      <c r="L5471" s="455">
        <f t="shared" ca="1" si="207"/>
        <v>2951192339521106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2951192339521106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12296634748004.607</v>
      </c>
      <c r="L5472" s="455">
        <f t="shared" ca="1" si="207"/>
        <v>2963488974269110.5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2963488974269110.5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12347870726121.293</v>
      </c>
      <c r="L5473" s="455">
        <f t="shared" ca="1" si="207"/>
        <v>2975836844995232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2975836844995232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12399320187480.133</v>
      </c>
      <c r="L5474" s="455">
        <f t="shared" ca="1" si="207"/>
        <v>2988236165182712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2988236165182712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12450984021594.633</v>
      </c>
      <c r="L5475" s="455">
        <f t="shared" ca="1" si="207"/>
        <v>3000687149204306.5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3000687149204306.5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12502863121684.609</v>
      </c>
      <c r="L5476" s="455">
        <f t="shared" ca="1" si="207"/>
        <v>3013190012325991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3013190012325991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12554958384691.629</v>
      </c>
      <c r="L5477" s="455">
        <f t="shared" ca="1" si="207"/>
        <v>3025744970710682.5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3025744970710682.5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12607270711294.51</v>
      </c>
      <c r="L5478" s="455">
        <f t="shared" ca="1" si="207"/>
        <v>3038352241421977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3038352241421977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12659801005924.904</v>
      </c>
      <c r="L5479" s="455">
        <f t="shared" ca="1" si="207"/>
        <v>3051012042427902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3051012042427902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12712550176782.926</v>
      </c>
      <c r="L5480" s="455">
        <f t="shared" ca="1" si="207"/>
        <v>3063724592604685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3063724592604685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12765519135852.854</v>
      </c>
      <c r="L5481" s="455">
        <f t="shared" ca="1" si="207"/>
        <v>3076490111740538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3076490111740538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12818708798918.908</v>
      </c>
      <c r="L5482" s="455">
        <f t="shared" ca="1" si="207"/>
        <v>3089308820539457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3089308820539457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12872120085581.07</v>
      </c>
      <c r="L5483" s="455">
        <f t="shared" ca="1" si="207"/>
        <v>3102180940625038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3102180940625038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12925753919270.992</v>
      </c>
      <c r="L5484" s="455">
        <f t="shared" ca="1" si="207"/>
        <v>3115106694544309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3115106694544309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12979611227267.953</v>
      </c>
      <c r="L5485" s="455">
        <f t="shared" ca="1" si="207"/>
        <v>3128086305771577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3128086305771577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13033692940714.904</v>
      </c>
      <c r="L5486" s="455">
        <f t="shared" ca="1" si="207"/>
        <v>3141119998712292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3141119998712292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13087999994634.551</v>
      </c>
      <c r="L5487" s="455">
        <f t="shared" ca="1" si="207"/>
        <v>3154207998706926.5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3154207998706926.5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13142533327945.527</v>
      </c>
      <c r="L5488" s="455">
        <f t="shared" ca="1" si="207"/>
        <v>3167350532034872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3167350532034872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13197293883478.633</v>
      </c>
      <c r="L5489" s="455">
        <f t="shared" ca="1" si="207"/>
        <v>3180547825918350.5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3180547825918350.5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13252282607993.127</v>
      </c>
      <c r="L5490" s="455">
        <f t="shared" ca="1" si="207"/>
        <v>3193800108526343.5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3193800108526343.5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13307500452193.098</v>
      </c>
      <c r="L5491" s="455">
        <f t="shared" ca="1" si="207"/>
        <v>3207107608978536.5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3207107608978536.5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13362948370743.902</v>
      </c>
      <c r="L5492" s="455">
        <f t="shared" ca="1" si="207"/>
        <v>3220470557349280.5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3220470557349280.5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13418627322288.668</v>
      </c>
      <c r="L5493" s="455">
        <f t="shared" ca="1" si="207"/>
        <v>3233889184671569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3233889184671569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13474538269464.871</v>
      </c>
      <c r="L5494" s="455">
        <f t="shared" ca="1" si="207"/>
        <v>3247363722941034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3247363722941034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13530682178920.975</v>
      </c>
      <c r="L5495" s="455">
        <f t="shared" ca="1" si="207"/>
        <v>3260894405119955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3260894405119955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13587060021333.146</v>
      </c>
      <c r="L5496" s="455">
        <f t="shared" ca="1" si="207"/>
        <v>3274481465141288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3274481465141288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13643672771422.033</v>
      </c>
      <c r="L5497" s="455">
        <f t="shared" ca="1" si="207"/>
        <v>3288125137912710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3288125137912710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13700521407969.625</v>
      </c>
      <c r="L5498" s="455">
        <f t="shared" ca="1" si="207"/>
        <v>3301825659320679.5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3301825659320679.5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13757606913836.164</v>
      </c>
      <c r="L5499" s="455">
        <f t="shared" ca="1" si="207"/>
        <v>3315583266234515.5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3315583266234515.5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13814930275977.148</v>
      </c>
      <c r="L5500" s="455">
        <f t="shared" ca="1" si="207"/>
        <v>3329398196510492.5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3329398196510492.5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13872492485460.385</v>
      </c>
      <c r="L5501" s="455">
        <f t="shared" ca="1" si="207"/>
        <v>3343270688995953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3343270688995953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13930294537483.137</v>
      </c>
      <c r="L5502" s="455">
        <f t="shared" ca="1" si="207"/>
        <v>3357200983533436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3357200983533436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13988337431389.316</v>
      </c>
      <c r="L5503" s="455">
        <f t="shared" ca="1" si="207"/>
        <v>3371189320964825.5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3371189320964825.5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14046622170686.773</v>
      </c>
      <c r="L5504" s="455">
        <f t="shared" ca="1" si="207"/>
        <v>3385235943135512.5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3385235943135512.5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14105149763064.635</v>
      </c>
      <c r="L5505" s="455">
        <f t="shared" ca="1" si="207"/>
        <v>3399341092898577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3399341092898577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14163921220410.736</v>
      </c>
      <c r="L5506" s="455">
        <f t="shared" ca="1" si="207"/>
        <v>3413505014118987.5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3413505014118987.5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14222937558829.115</v>
      </c>
      <c r="L5507" s="455">
        <f t="shared" ca="1" si="207"/>
        <v>3427727951677816.5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3427727951677816.5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14282199798657.568</v>
      </c>
      <c r="L5508" s="455">
        <f t="shared" ca="1" si="207"/>
        <v>3442010151476474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3442010151476474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14341708964485.309</v>
      </c>
      <c r="L5509" s="455">
        <f t="shared" ca="1" si="207"/>
        <v>3456351860440959.5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3456351860440959.5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14401466085170.664</v>
      </c>
      <c r="L5510" s="455">
        <f t="shared" ca="1" si="207"/>
        <v>3470753326526130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3470753326526130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14461472193858.875</v>
      </c>
      <c r="L5511" s="455">
        <f t="shared" ca="1" si="207"/>
        <v>3485214798719989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3485214798719989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14521728327999.953</v>
      </c>
      <c r="L5512" s="455">
        <f t="shared" ca="1" si="207"/>
        <v>3499736527047989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3499736527047989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14582235529366.621</v>
      </c>
      <c r="L5513" s="455">
        <f t="shared" ca="1" si="207"/>
        <v>3514318762577355.5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3514318762577355.5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14642994844072.313</v>
      </c>
      <c r="L5514" s="455">
        <f t="shared" ca="1" si="207"/>
        <v>3528961757421428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3528961757421428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14704007322589.283</v>
      </c>
      <c r="L5515" s="455">
        <f t="shared" ca="1" si="207"/>
        <v>3543665764744017.5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3543665764744017.5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14765274019766.74</v>
      </c>
      <c r="L5516" s="455">
        <f t="shared" ca="1" si="207"/>
        <v>3558431038763784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3558431038763784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14826795994849.1</v>
      </c>
      <c r="L5517" s="455">
        <f t="shared" ca="1" si="207"/>
        <v>3573257834758633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3573257834758633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14888574311494.303</v>
      </c>
      <c r="L5518" s="455">
        <f t="shared" ca="1" si="207"/>
        <v>3588146409070127.5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3588146409070127.5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14950610037792.197</v>
      </c>
      <c r="L5519" s="455">
        <f t="shared" ca="1" si="207"/>
        <v>3603097019107919.5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3603097019107919.5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15012904246282.998</v>
      </c>
      <c r="L5520" s="455">
        <f t="shared" ca="1" si="207"/>
        <v>3618109923354202.5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3618109923354202.5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15075458013975.842</v>
      </c>
      <c r="L5521" s="455">
        <f t="shared" ca="1" si="207"/>
        <v>3633185381368178.5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3633185381368178.5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15138272422367.41</v>
      </c>
      <c r="L5522" s="455">
        <f t="shared" ca="1" si="207"/>
        <v>3648323653790546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3648323653790546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15201348557460.605</v>
      </c>
      <c r="L5523" s="455">
        <f t="shared" ca="1" si="207"/>
        <v>3663525002348006.5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3663525002348006.5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15264687509783.357</v>
      </c>
      <c r="L5524" s="455">
        <f t="shared" ca="1" si="207"/>
        <v>3678789689857790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3678789689857790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15328290374407.459</v>
      </c>
      <c r="L5525" s="455">
        <f t="shared" ca="1" si="207"/>
        <v>3694117980232197.5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3694117980232197.5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15392158250967.486</v>
      </c>
      <c r="L5526" s="455">
        <f t="shared" ca="1" si="207"/>
        <v>3709510138483165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3709510138483165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15456292243679.854</v>
      </c>
      <c r="L5527" s="455">
        <f t="shared" ca="1" si="207"/>
        <v>3724966430726845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3724966430726845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15520693461361.854</v>
      </c>
      <c r="L5528" s="455">
        <f t="shared" ca="1" si="207"/>
        <v>3740487124188207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3740487124188207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15585363017450.861</v>
      </c>
      <c r="L5529" s="455">
        <f t="shared" ca="1" si="207"/>
        <v>3756072487205658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3756072487205658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15650302030023.574</v>
      </c>
      <c r="L5530" s="455">
        <f t="shared" ca="1" si="207"/>
        <v>3771722789235681.5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3771722789235681.5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15715511621815.34</v>
      </c>
      <c r="L5531" s="455">
        <f t="shared" ca="1" si="207"/>
        <v>3787438300857497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3787438300857497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15780992920239.57</v>
      </c>
      <c r="L5532" s="455">
        <f t="shared" ca="1" si="207"/>
        <v>3803219293777736.5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3803219293777736.5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15846747057407.234</v>
      </c>
      <c r="L5533" s="455">
        <f t="shared" ca="1" si="207"/>
        <v>3819066040835143.5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3819066040835143.5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15912775170146.432</v>
      </c>
      <c r="L5534" s="455">
        <f t="shared" ca="1" si="207"/>
        <v>3834978816005290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3834978816005290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15979078400022.039</v>
      </c>
      <c r="L5535" s="455">
        <f t="shared" ca="1" si="207"/>
        <v>3850957894405312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3850957894405312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16045657893355.467</v>
      </c>
      <c r="L5536" s="455">
        <f t="shared" ca="1" si="207"/>
        <v>3867003552298667.5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3867003552298667.5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16112514801244.447</v>
      </c>
      <c r="L5537" s="455">
        <f t="shared" ca="1" si="207"/>
        <v>3883116067099912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3883116067099912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16179650279582.967</v>
      </c>
      <c r="L5538" s="455">
        <f t="shared" ca="1" si="207"/>
        <v>3899295717379495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3899295717379495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16247065489081.229</v>
      </c>
      <c r="L5539" s="455">
        <f t="shared" ca="1" si="207"/>
        <v>3915542782868576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3915542782868576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16314761595285.732</v>
      </c>
      <c r="L5540" s="455">
        <f t="shared" ca="1" si="207"/>
        <v>3931857544463861.5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3931857544463861.5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16382739768599.424</v>
      </c>
      <c r="L5541" s="455">
        <f t="shared" ca="1" si="207"/>
        <v>3948240284232461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3948240284232461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16451001184301.92</v>
      </c>
      <c r="L5542" s="455">
        <f t="shared" ca="1" si="207"/>
        <v>3964691285416763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3964691285416763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16519547022569.846</v>
      </c>
      <c r="L5543" s="455">
        <f t="shared" ca="1" si="207"/>
        <v>3981210832439333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3981210832439333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16588378468497.221</v>
      </c>
      <c r="L5544" s="455">
        <f t="shared" ca="1" si="207"/>
        <v>3997799210907830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3997799210907830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16657496712115.959</v>
      </c>
      <c r="L5545" s="455">
        <f t="shared" ca="1" si="207"/>
        <v>4014456707619946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4014456707619946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16726902948416.443</v>
      </c>
      <c r="L5546" s="455">
        <f t="shared" ca="1" si="207"/>
        <v>4031183610568362.5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4031183610568362.5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16796598377368.178</v>
      </c>
      <c r="L5547" s="455">
        <f t="shared" ca="1" si="207"/>
        <v>4047980208945730.5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4047980208945730.5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16866584203940.543</v>
      </c>
      <c r="L5548" s="455">
        <f t="shared" ca="1" si="207"/>
        <v>4064846793149671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4064846793149671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16936861638123.629</v>
      </c>
      <c r="L5549" s="455">
        <f t="shared" ca="1" si="207"/>
        <v>4081783654787794.5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4081783654787794.5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17007431894949.143</v>
      </c>
      <c r="L5550" s="455">
        <f t="shared" ca="1" si="207"/>
        <v>4098791086682743.5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4098791086682743.5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17078296194511.43</v>
      </c>
      <c r="L5551" s="455">
        <f t="shared" ca="1" si="207"/>
        <v>4115869382877255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4115869382877255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17149455761988.563</v>
      </c>
      <c r="L5552" s="455">
        <f t="shared" ca="1" si="207"/>
        <v>4133018838639243.5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4133018838639243.5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17220911827663.514</v>
      </c>
      <c r="L5553" s="455">
        <f t="shared" ca="1" si="207"/>
        <v>4150239750466907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4150239750466907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17292665626945.447</v>
      </c>
      <c r="L5554" s="455">
        <f t="shared" ca="1" si="207"/>
        <v>4167532416093852.5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4167532416093852.5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17364718400391.049</v>
      </c>
      <c r="L5555" s="455">
        <f t="shared" ca="1" si="207"/>
        <v>4184897134494243.5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4184897134494243.5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17437071393726.012</v>
      </c>
      <c r="L5556" s="455">
        <f t="shared" ca="1" si="207"/>
        <v>4202334205887969.5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4202334205887969.5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17509725857866.537</v>
      </c>
      <c r="L5557" s="455">
        <f t="shared" ca="1" si="207"/>
        <v>4219843931745836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4219843931745836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17582683048940.982</v>
      </c>
      <c r="L5558" s="455">
        <f t="shared" ca="1" si="207"/>
        <v>4237426614794777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4237426614794777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17655944228311.57</v>
      </c>
      <c r="L5559" s="455">
        <f t="shared" ca="1" si="207"/>
        <v>4255082559023088.5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4255082559023088.5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17729510662596.199</v>
      </c>
      <c r="L5560" s="455">
        <f t="shared" ca="1" si="207"/>
        <v>4272812069685684.5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4272812069685684.5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17803383623690.352</v>
      </c>
      <c r="L5561" s="455">
        <f t="shared" ca="1" si="207"/>
        <v>4290615453309375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4290615453309375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17877564388789.059</v>
      </c>
      <c r="L5562" s="455">
        <f t="shared" ca="1" si="207"/>
        <v>4308493017698164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4308493017698164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17952054240409.016</v>
      </c>
      <c r="L5563" s="455">
        <f t="shared" ca="1" si="207"/>
        <v>4326445071938573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4326445071938573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18026854466410.719</v>
      </c>
      <c r="L5564" s="455">
        <f t="shared" ca="1" si="207"/>
        <v>4344471926404983.5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4344471926404983.5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18101966360020.766</v>
      </c>
      <c r="L5565" s="455">
        <f t="shared" ca="1" si="207"/>
        <v>4362573892765004.5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4362573892765004.5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18177391219854.184</v>
      </c>
      <c r="L5566" s="455">
        <f t="shared" ca="1" si="207"/>
        <v>4380751283984858.5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4380751283984858.5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18253130349936.914</v>
      </c>
      <c r="L5567" s="455">
        <f t="shared" ca="1" si="207"/>
        <v>4399004414334795.5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4399004414334795.5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18329185059728.313</v>
      </c>
      <c r="L5568" s="455">
        <f t="shared" ca="1" si="207"/>
        <v>4417333599394524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4417333599394524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18405556664143.852</v>
      </c>
      <c r="L5569" s="455">
        <f t="shared" ca="1" si="207"/>
        <v>4435739156058668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4435739156058668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18482246483577.785</v>
      </c>
      <c r="L5570" s="455">
        <f t="shared" ca="1" si="207"/>
        <v>4454221402542246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4454221402542246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18559255843926.027</v>
      </c>
      <c r="L5571" s="455">
        <f t="shared" ca="1" si="207"/>
        <v>4472780658386172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4472780658386172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18636586076609.051</v>
      </c>
      <c r="L5572" s="455">
        <f t="shared" ca="1" si="207"/>
        <v>4491417244462781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4491417244462781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18714238518594.922</v>
      </c>
      <c r="L5573" s="455">
        <f t="shared" ca="1" si="207"/>
        <v>4510131482981376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4510131482981376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18792214512422.398</v>
      </c>
      <c r="L5574" s="455">
        <f t="shared" ca="1" si="207"/>
        <v>4528923697493798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4528923697493798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18870515406224.156</v>
      </c>
      <c r="L5575" s="455">
        <f t="shared" ca="1" si="207"/>
        <v>4547794212900022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4547794212900022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18949142553750.09</v>
      </c>
      <c r="L5576" s="455">
        <f t="shared" ca="1" si="207"/>
        <v>4566743355453772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4566743355453772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19028097314390.715</v>
      </c>
      <c r="L5577" s="455">
        <f t="shared" ca="1" si="207"/>
        <v>4585771452768163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4585771452768163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19107381053200.68</v>
      </c>
      <c r="L5578" s="455">
        <f t="shared" ca="1" si="207"/>
        <v>4604878833821364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4604878833821364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19186995140922.352</v>
      </c>
      <c r="L5579" s="455">
        <f t="shared" ca="1" si="207"/>
        <v>4624065828962286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4624065828962286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19266940954009.523</v>
      </c>
      <c r="L5580" s="455">
        <f t="shared" ca="1" si="207"/>
        <v>4643332769916296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4643332769916296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19347219874651.234</v>
      </c>
      <c r="L5581" s="455">
        <f t="shared" ca="1" si="207"/>
        <v>4662679989790947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4662679989790947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19427833290795.613</v>
      </c>
      <c r="L5582" s="455">
        <f t="shared" ca="1" si="207"/>
        <v>4682107823081743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4682107823081743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19508782596173.93</v>
      </c>
      <c r="L5583" s="455">
        <f t="shared" ca="1" si="207"/>
        <v>4701616605677917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4701616605677917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19590069190324.652</v>
      </c>
      <c r="L5584" s="455">
        <f t="shared" ca="1" si="207"/>
        <v>4721206674868242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4721206674868242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19671694478617.676</v>
      </c>
      <c r="L5585" s="455">
        <f t="shared" ca="1" si="207"/>
        <v>4740878369346860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4740878369346860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19753659872278.582</v>
      </c>
      <c r="L5586" s="455">
        <f t="shared" ca="1" si="207"/>
        <v>4760632029219139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4760632029219139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19835966788413.078</v>
      </c>
      <c r="L5587" s="455">
        <f t="shared" ca="1" si="207"/>
        <v>4780467996007552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4780467996007552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19918616650031.465</v>
      </c>
      <c r="L5588" s="455">
        <f t="shared" ca="1" si="207"/>
        <v>4800386612657583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4800386612657583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20001610886073.262</v>
      </c>
      <c r="L5589" s="455">
        <f t="shared" ca="1" si="207"/>
        <v>4820388223543656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4820388223543656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20084950931431.898</v>
      </c>
      <c r="L5590" s="455">
        <f t="shared" ca="1" si="207"/>
        <v>4840473174475088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4840473174475088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20168638226979.531</v>
      </c>
      <c r="L5591" s="455">
        <f t="shared" ca="1" si="207"/>
        <v>4860641812702068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4860641812702068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20252674219591.949</v>
      </c>
      <c r="L5592" s="455">
        <f t="shared" ca="1" si="207"/>
        <v>4880894486921660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4880894486921660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20337060362173.582</v>
      </c>
      <c r="L5593" s="455">
        <f t="shared" ca="1" si="207"/>
        <v>4901231547283834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4901231547283834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20421798113682.641</v>
      </c>
      <c r="L5594" s="455">
        <f t="shared" ca="1" si="207"/>
        <v>4921653345397517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4921653345397517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20506888939156.32</v>
      </c>
      <c r="L5595" s="455">
        <f t="shared" ca="1" si="207"/>
        <v>4942160234336673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4942160234336673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20592334309736.137</v>
      </c>
      <c r="L5596" s="455">
        <f t="shared" ca="1" si="207"/>
        <v>4962752568646409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4962752568646409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20678135702693.371</v>
      </c>
      <c r="L5597" s="455">
        <f t="shared" ca="1" si="207"/>
        <v>4983430704349102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4983430704349102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20764294601454.59</v>
      </c>
      <c r="L5598" s="455">
        <f t="shared" ca="1" si="207"/>
        <v>5004194998950557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5004194998950557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20850812495627.32</v>
      </c>
      <c r="L5599" s="455">
        <f t="shared" ca="1" si="207"/>
        <v>5025045811446184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5025045811446184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20937690881025.766</v>
      </c>
      <c r="L5600" s="455">
        <f t="shared" ca="1" si="207"/>
        <v>5045983502327210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5045983502327210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21024931259696.707</v>
      </c>
      <c r="L5601" s="455">
        <f t="shared" ca="1" si="207"/>
        <v>5067008433586907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5067008433586907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21112535139945.445</v>
      </c>
      <c r="L5602" s="455">
        <f t="shared" ca="1" si="207"/>
        <v>5088120968726852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5088120968726852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21200504036361.883</v>
      </c>
      <c r="L5603" s="455">
        <f t="shared" ca="1" si="207"/>
        <v>5109321472763214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5109321472763214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21288839469846.727</v>
      </c>
      <c r="L5604" s="455">
        <f t="shared" ca="1" si="207"/>
        <v>5130610312233061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5130610312233061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21377542967637.754</v>
      </c>
      <c r="L5605" s="455">
        <f t="shared" ca="1" si="207"/>
        <v>5151987855200699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5151987855200699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21466616063336.246</v>
      </c>
      <c r="L5606" s="455">
        <f t="shared" ca="1" si="207"/>
        <v>5173454471264035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5173454471264035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21556060296933.48</v>
      </c>
      <c r="L5607" s="455">
        <f t="shared" ca="1" si="207"/>
        <v>5195010531560968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5195010531560968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21645877214837.367</v>
      </c>
      <c r="L5608" s="455">
        <f t="shared" ca="1" si="207"/>
        <v>5216656408775805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5216656408775805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21736068369899.188</v>
      </c>
      <c r="L5609" s="455">
        <f t="shared" ca="1" si="207"/>
        <v>5238392477145704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5238392477145704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21826635321440.434</v>
      </c>
      <c r="L5610" s="455">
        <f t="shared" ca="1" si="207"/>
        <v>5260219112467144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5260219112467144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21917579635279.766</v>
      </c>
      <c r="L5611" s="455">
        <f t="shared" ca="1" si="207"/>
        <v>5282136692102424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5282136692102424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22008902883760.102</v>
      </c>
      <c r="L5612" s="455">
        <f t="shared" ca="1" si="207"/>
        <v>5304145594986184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5304145594986184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22100606645775.766</v>
      </c>
      <c r="L5613" s="455">
        <f t="shared" ca="1" si="207"/>
        <v>5326246201631960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5326246201631960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22192692506799.832</v>
      </c>
      <c r="L5614" s="455">
        <f t="shared" ca="1" si="207"/>
        <v>5348438894138760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5348438894138760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22285162058911.5</v>
      </c>
      <c r="L5615" s="455">
        <f t="shared" ca="1" si="207"/>
        <v>5370724056197672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5370724056197672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22378016900823.633</v>
      </c>
      <c r="L5616" s="455">
        <f t="shared" ca="1" si="207"/>
        <v>5393102073098496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5393102073098496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22471258637910.398</v>
      </c>
      <c r="L5617" s="455">
        <f t="shared" ca="1" si="207"/>
        <v>5415573331736406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5415573331736406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22564888882235.023</v>
      </c>
      <c r="L5618" s="455">
        <f t="shared" ref="L5618:L5872" ca="1" si="212">I5618-J5618+K5618</f>
        <v>5438138220618641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5438138220618641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22658909252577.672</v>
      </c>
      <c r="L5619" s="455">
        <f t="shared" ca="1" si="212"/>
        <v>5460797129871219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5460797129871219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22753321374463.414</v>
      </c>
      <c r="L5620" s="455">
        <f t="shared" ca="1" si="212"/>
        <v>5483550451245682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5483550451245682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22848126880190.34</v>
      </c>
      <c r="L5621" s="455">
        <f t="shared" ca="1" si="212"/>
        <v>5506398578125872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5506398578125872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22943327408857.801</v>
      </c>
      <c r="L5622" s="455">
        <f t="shared" ca="1" si="212"/>
        <v>5529341905534730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5529341905534730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23038924606394.707</v>
      </c>
      <c r="L5623" s="455">
        <f t="shared" ca="1" si="212"/>
        <v>5552380830141125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5552380830141125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23134920125588.02</v>
      </c>
      <c r="L5624" s="455">
        <f t="shared" ca="1" si="212"/>
        <v>5575515750266713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5575515750266713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23231315626111.305</v>
      </c>
      <c r="L5625" s="455">
        <f t="shared" ca="1" si="212"/>
        <v>5598747065892824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5598747065892824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23328112774553.434</v>
      </c>
      <c r="L5626" s="455">
        <f t="shared" ca="1" si="212"/>
        <v>5622075178667377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5622075178667377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23425313244447.402</v>
      </c>
      <c r="L5627" s="455">
        <f t="shared" ca="1" si="212"/>
        <v>5645500491911824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5645500491911824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23522918716299.266</v>
      </c>
      <c r="L5628" s="455">
        <f t="shared" ca="1" si="212"/>
        <v>5669023410628123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5669023410628123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23620930877617.18</v>
      </c>
      <c r="L5629" s="455">
        <f t="shared" ca="1" si="212"/>
        <v>5692644341505740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5692644341505740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23719351422940.582</v>
      </c>
      <c r="L5630" s="455">
        <f t="shared" ca="1" si="212"/>
        <v>5716363692928681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5716363692928681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23818182053869.504</v>
      </c>
      <c r="L5631" s="455">
        <f t="shared" ca="1" si="212"/>
        <v>5740181874982551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5740181874982551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23917424479093.961</v>
      </c>
      <c r="L5632" s="455">
        <f t="shared" ca="1" si="212"/>
        <v>5764099299461645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5764099299461645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24017080414423.52</v>
      </c>
      <c r="L5633" s="455">
        <f t="shared" ca="1" si="212"/>
        <v>5788116379876069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5788116379876069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24117151582816.953</v>
      </c>
      <c r="L5634" s="455">
        <f t="shared" ca="1" si="212"/>
        <v>5812233531458886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5812233531458886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24217639714412.023</v>
      </c>
      <c r="L5635" s="455">
        <f t="shared" ca="1" si="212"/>
        <v>5836451171173298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5836451171173298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24318546546555.406</v>
      </c>
      <c r="L5636" s="455">
        <f t="shared" ca="1" si="212"/>
        <v>5860769717719853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5860769717719853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24419873823832.719</v>
      </c>
      <c r="L5637" s="455">
        <f t="shared" ca="1" si="212"/>
        <v>5885189591543686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5885189591543686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24521623298098.691</v>
      </c>
      <c r="L5638" s="455">
        <f t="shared" ca="1" si="212"/>
        <v>5909711214841785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5909711214841785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24623796728507.438</v>
      </c>
      <c r="L5639" s="455">
        <f t="shared" ca="1" si="212"/>
        <v>5934335011570292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5934335011570292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24726395881542.883</v>
      </c>
      <c r="L5640" s="455">
        <f t="shared" ca="1" si="212"/>
        <v>5959061407451835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5959061407451835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24829422531049.313</v>
      </c>
      <c r="L5641" s="455">
        <f t="shared" ca="1" si="212"/>
        <v>5983890829982884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5983890829982884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24932878458262.016</v>
      </c>
      <c r="L5642" s="455">
        <f t="shared" ca="1" si="212"/>
        <v>6008823708441146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6008823708441146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25036765451838.109</v>
      </c>
      <c r="L5643" s="455">
        <f t="shared" ca="1" si="212"/>
        <v>6033860473892984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6033860473892984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25141085307887.434</v>
      </c>
      <c r="L5644" s="455">
        <f t="shared" ca="1" si="212"/>
        <v>6059001559200871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6059001559200871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25245839830003.629</v>
      </c>
      <c r="L5645" s="455">
        <f t="shared" ca="1" si="212"/>
        <v>6084247399030875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6084247399030875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25351030829295.313</v>
      </c>
      <c r="L5646" s="455">
        <f t="shared" ca="1" si="212"/>
        <v>6109598429860170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6109598429860170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25456660124417.375</v>
      </c>
      <c r="L5647" s="455">
        <f t="shared" ca="1" si="212"/>
        <v>6135055089984587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6135055089984587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25562729541602.445</v>
      </c>
      <c r="L5648" s="455">
        <f t="shared" ca="1" si="212"/>
        <v>6160617819526189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6160617819526189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25669240914692.453</v>
      </c>
      <c r="L5649" s="455">
        <f t="shared" ca="1" si="212"/>
        <v>6186287060440881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6186287060440881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25776196085170.336</v>
      </c>
      <c r="L5650" s="455">
        <f t="shared" ca="1" si="212"/>
        <v>6212063256526051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6212063256526051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25883596902191.879</v>
      </c>
      <c r="L5651" s="455">
        <f t="shared" ca="1" si="212"/>
        <v>6237946853428243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6237946853428243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25991445222617.68</v>
      </c>
      <c r="L5652" s="455">
        <f t="shared" ca="1" si="212"/>
        <v>6263938298650861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6263938298650861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26099742911045.254</v>
      </c>
      <c r="L5653" s="455">
        <f t="shared" ca="1" si="212"/>
        <v>6290038041561906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6290038041561906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26208491839841.273</v>
      </c>
      <c r="L5654" s="455">
        <f t="shared" ca="1" si="212"/>
        <v>6316246533401747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6316246533401747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26317693889173.945</v>
      </c>
      <c r="L5655" s="455">
        <f t="shared" ca="1" si="212"/>
        <v>6342564227290921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6342564227290921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26427350947045.504</v>
      </c>
      <c r="L5656" s="455">
        <f t="shared" ca="1" si="212"/>
        <v>6368991578237967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6368991578237967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26537464909324.863</v>
      </c>
      <c r="L5657" s="455">
        <f t="shared" ca="1" si="212"/>
        <v>6395529043147292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6395529043147292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26648037679780.383</v>
      </c>
      <c r="L5658" s="455">
        <f t="shared" ca="1" si="212"/>
        <v>6422177080827072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6422177080827072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26759071170112.801</v>
      </c>
      <c r="L5659" s="455">
        <f t="shared" ca="1" si="212"/>
        <v>6448936151997185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6448936151997185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26870567299988.27</v>
      </c>
      <c r="L5660" s="455">
        <f t="shared" ca="1" si="212"/>
        <v>6475806719297173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6475806719297173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26982527997071.555</v>
      </c>
      <c r="L5661" s="455">
        <f t="shared" ca="1" si="212"/>
        <v>6502789247294245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6502789247294245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27094955197059.355</v>
      </c>
      <c r="L5662" s="455">
        <f t="shared" ca="1" si="212"/>
        <v>6529884202491304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6529884202491304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27207850843713.766</v>
      </c>
      <c r="L5663" s="455">
        <f t="shared" ca="1" si="212"/>
        <v>6557092053335018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6557092053335018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27321216888895.906</v>
      </c>
      <c r="L5664" s="455">
        <f t="shared" ca="1" si="212"/>
        <v>6584413270223914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6584413270223914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27435055292599.641</v>
      </c>
      <c r="L5665" s="455">
        <f t="shared" ca="1" si="212"/>
        <v>6611848325516514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6611848325516514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27549368022985.477</v>
      </c>
      <c r="L5666" s="455">
        <f t="shared" ca="1" si="212"/>
        <v>6639397693539499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6639397693539499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27664157056414.578</v>
      </c>
      <c r="L5667" s="455">
        <f t="shared" ca="1" si="212"/>
        <v>6667061850595914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6667061850595914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27779424377482.977</v>
      </c>
      <c r="L5668" s="455">
        <f t="shared" ca="1" si="212"/>
        <v>6694841274973397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6694841274973397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27895171979055.82</v>
      </c>
      <c r="L5669" s="455">
        <f t="shared" ca="1" si="212"/>
        <v>6722736446952453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6722736446952453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28011401862301.887</v>
      </c>
      <c r="L5670" s="455">
        <f t="shared" ca="1" si="212"/>
        <v>6750747848814755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6750747848814755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28128116036728.145</v>
      </c>
      <c r="L5671" s="455">
        <f t="shared" ca="1" si="212"/>
        <v>6778875964851483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6778875964851483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28245316520214.512</v>
      </c>
      <c r="L5672" s="455">
        <f t="shared" ca="1" si="212"/>
        <v>6807121281371698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6807121281371698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28363005339048.742</v>
      </c>
      <c r="L5673" s="455">
        <f t="shared" ca="1" si="212"/>
        <v>6835484286710747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6835484286710747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28481184527961.445</v>
      </c>
      <c r="L5674" s="455">
        <f t="shared" ca="1" si="212"/>
        <v>6863965471238708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6863965471238708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28599856130161.281</v>
      </c>
      <c r="L5675" s="455">
        <f t="shared" ca="1" si="212"/>
        <v>6892565327368869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6892565327368869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28719022197370.285</v>
      </c>
      <c r="L5676" s="455">
        <f t="shared" ca="1" si="212"/>
        <v>6921284349566239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6921284349566239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28838684789859.328</v>
      </c>
      <c r="L5677" s="455">
        <f t="shared" ca="1" si="212"/>
        <v>6950123034356098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6950123034356098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28958845976483.742</v>
      </c>
      <c r="L5678" s="455">
        <f t="shared" ca="1" si="212"/>
        <v>6979081880332582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6979081880332582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29079507834719.09</v>
      </c>
      <c r="L5679" s="455">
        <f t="shared" ca="1" si="212"/>
        <v>7008161388167301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7008161388167301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29200672450697.086</v>
      </c>
      <c r="L5680" s="455">
        <f t="shared" ca="1" si="212"/>
        <v>7037362060617998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7037362060617998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29322341919241.656</v>
      </c>
      <c r="L5681" s="455">
        <f t="shared" ca="1" si="212"/>
        <v>7066684402537240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7066684402537240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29444518343905.168</v>
      </c>
      <c r="L5682" s="455">
        <f t="shared" ca="1" si="212"/>
        <v>7096128920881145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7096128920881145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29567203837004.766</v>
      </c>
      <c r="L5683" s="455">
        <f t="shared" ca="1" si="212"/>
        <v>7125696124718150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7125696124718150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29690400519658.957</v>
      </c>
      <c r="L5684" s="455">
        <f t="shared" ca="1" si="212"/>
        <v>7155386525237809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7155386525237809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29814110521824.203</v>
      </c>
      <c r="L5685" s="455">
        <f t="shared" ca="1" si="212"/>
        <v>7185200635759633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7185200635759633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29938335982331.805</v>
      </c>
      <c r="L5686" s="455">
        <f t="shared" ca="1" si="212"/>
        <v>7215138971741965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7215138971741965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30063079048924.855</v>
      </c>
      <c r="L5687" s="455">
        <f t="shared" ca="1" si="212"/>
        <v>7245202050790890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7245202050790890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30188341878295.379</v>
      </c>
      <c r="L5688" s="455">
        <f t="shared" ca="1" si="212"/>
        <v>7275390392669185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7275390392669185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30314126636121.605</v>
      </c>
      <c r="L5689" s="455">
        <f t="shared" ca="1" si="212"/>
        <v>7305704519305307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7305704519305307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30440435497105.445</v>
      </c>
      <c r="L5690" s="455">
        <f t="shared" ca="1" si="212"/>
        <v>7336144954802412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7336144954802412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30567270645010.051</v>
      </c>
      <c r="L5691" s="455">
        <f t="shared" ca="1" si="212"/>
        <v>7366712225447422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7366712225447422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30694634272697.594</v>
      </c>
      <c r="L5692" s="455">
        <f t="shared" ca="1" si="212"/>
        <v>7397406859720120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7397406859720120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30822528582167.168</v>
      </c>
      <c r="L5693" s="455">
        <f t="shared" ca="1" si="212"/>
        <v>7428229388302287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7428229388302287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30950955784592.863</v>
      </c>
      <c r="L5694" s="455">
        <f t="shared" ca="1" si="212"/>
        <v>7459180344086880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7459180344086880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31079918100362.004</v>
      </c>
      <c r="L5695" s="455">
        <f t="shared" ca="1" si="212"/>
        <v>7490260262187242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7490260262187242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31209417759113.508</v>
      </c>
      <c r="L5696" s="455">
        <f t="shared" ca="1" si="212"/>
        <v>7521469679946356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7521469679946356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31339456999776.484</v>
      </c>
      <c r="L5697" s="455">
        <f t="shared" ca="1" si="212"/>
        <v>7552809136946132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7552809136946132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31470038070608.883</v>
      </c>
      <c r="L5698" s="455">
        <f t="shared" ca="1" si="212"/>
        <v>7584279175016741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7584279175016741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31601163229236.422</v>
      </c>
      <c r="L5699" s="455">
        <f t="shared" ca="1" si="212"/>
        <v>7615880338245977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7615880338245977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31732834742691.57</v>
      </c>
      <c r="L5700" s="455">
        <f t="shared" ca="1" si="212"/>
        <v>7647613172988669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7647613172988669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31865054887452.785</v>
      </c>
      <c r="L5701" s="455">
        <f t="shared" ca="1" si="212"/>
        <v>7679478227876122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7679478227876122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31997825949483.84</v>
      </c>
      <c r="L5702" s="455">
        <f t="shared" ca="1" si="212"/>
        <v>7711476053825606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7711476053825606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32131150224273.355</v>
      </c>
      <c r="L5703" s="455">
        <f t="shared" ca="1" si="212"/>
        <v>7743607204049879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7743607204049879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32265030016874.5</v>
      </c>
      <c r="L5704" s="455">
        <f t="shared" ca="1" si="212"/>
        <v>7775872234066754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7775872234066754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32399467641944.805</v>
      </c>
      <c r="L5705" s="455">
        <f t="shared" ca="1" si="212"/>
        <v>7808271701708699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7808271701708699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32534465423786.246</v>
      </c>
      <c r="L5706" s="455">
        <f t="shared" ca="1" si="212"/>
        <v>7840806167132485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7840806167132485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32670025696385.355</v>
      </c>
      <c r="L5707" s="455">
        <f t="shared" ca="1" si="212"/>
        <v>7873476192828870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7873476192828870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32806150803453.621</v>
      </c>
      <c r="L5708" s="455">
        <f t="shared" ca="1" si="212"/>
        <v>7906282343632324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7906282343632324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32942843098468.012</v>
      </c>
      <c r="L5709" s="455">
        <f t="shared" ca="1" si="212"/>
        <v>7939225186730792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7939225186730792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33080104944711.637</v>
      </c>
      <c r="L5710" s="455">
        <f t="shared" ca="1" si="212"/>
        <v>7972305291675504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7972305291675504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33217938715314.598</v>
      </c>
      <c r="L5711" s="455">
        <f t="shared" ca="1" si="212"/>
        <v>8005523230390819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8005523230390819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33356346793295.074</v>
      </c>
      <c r="L5712" s="455">
        <f t="shared" ca="1" si="212"/>
        <v>8038879577184114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8038879577184114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33495331571600.469</v>
      </c>
      <c r="L5713" s="455">
        <f t="shared" ca="1" si="212"/>
        <v>8072374908755714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8072374908755714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33634895453148.805</v>
      </c>
      <c r="L5714" s="455">
        <f t="shared" ca="1" si="212"/>
        <v>8106009804208863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8106009804208863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33775040850870.262</v>
      </c>
      <c r="L5715" s="455">
        <f t="shared" ca="1" si="212"/>
        <v>8139784845059733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8139784845059733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33915770187748.887</v>
      </c>
      <c r="L5716" s="455">
        <f t="shared" ca="1" si="212"/>
        <v>8173700615247482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8173700615247482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34057085896864.504</v>
      </c>
      <c r="L5717" s="455">
        <f t="shared" ca="1" si="212"/>
        <v>8207757701144347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8207757701144347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34198990421434.773</v>
      </c>
      <c r="L5718" s="455">
        <f t="shared" ca="1" si="212"/>
        <v>8241956691565782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8241956691565782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34341486214857.43</v>
      </c>
      <c r="L5719" s="455">
        <f t="shared" ca="1" si="212"/>
        <v>8276298177780639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8276298177780639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34484575740752.66</v>
      </c>
      <c r="L5720" s="455">
        <f t="shared" ca="1" si="212"/>
        <v>8310782753521392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8310782753521392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34628261473005.805</v>
      </c>
      <c r="L5721" s="455">
        <f t="shared" ca="1" si="212"/>
        <v>8345411014994398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8345411014994398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34772545895809.992</v>
      </c>
      <c r="L5722" s="455">
        <f t="shared" ca="1" si="212"/>
        <v>8380183560890208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8380183560890208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34917431503709.199</v>
      </c>
      <c r="L5723" s="455">
        <f t="shared" ca="1" si="212"/>
        <v>8415100992393917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8415100992393917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35062920801641.316</v>
      </c>
      <c r="L5724" s="455">
        <f t="shared" ca="1" si="212"/>
        <v>8450163913195558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8450163913195558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35209016304981.484</v>
      </c>
      <c r="L5725" s="455">
        <f t="shared" ca="1" si="212"/>
        <v>8485372929500539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8485372929500539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35355720539585.578</v>
      </c>
      <c r="L5726" s="455">
        <f t="shared" ca="1" si="212"/>
        <v>8520728650040125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8520728650040125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35503036041833.852</v>
      </c>
      <c r="L5727" s="455">
        <f t="shared" ca="1" si="212"/>
        <v>8556231686081959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8556231686081959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35650965358674.828</v>
      </c>
      <c r="L5728" s="455">
        <f t="shared" ca="1" si="212"/>
        <v>8591882651440634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8591882651440634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35799511047669.313</v>
      </c>
      <c r="L5729" s="455">
        <f t="shared" ca="1" si="212"/>
        <v>8627682162488303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8627682162488303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35948675677034.594</v>
      </c>
      <c r="L5730" s="455">
        <f t="shared" ca="1" si="212"/>
        <v>8663630838165338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8663630838165338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36098461825688.906</v>
      </c>
      <c r="L5731" s="455">
        <f t="shared" ca="1" si="212"/>
        <v>8699729299991027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8699729299991027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36248872083295.945</v>
      </c>
      <c r="L5732" s="455">
        <f t="shared" ca="1" si="212"/>
        <v>8735978172074323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8735978172074323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36399909050309.68</v>
      </c>
      <c r="L5733" s="455">
        <f t="shared" ca="1" si="212"/>
        <v>8772378081124633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8772378081124633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36551575338019.305</v>
      </c>
      <c r="L5734" s="455">
        <f t="shared" ca="1" si="212"/>
        <v>8808929656462652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8808929656462652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36703873568594.391</v>
      </c>
      <c r="L5735" s="455">
        <f t="shared" ca="1" si="212"/>
        <v>8845633530031246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8845633530031246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36856806375130.188</v>
      </c>
      <c r="L5736" s="455">
        <f t="shared" ca="1" si="212"/>
        <v>8882490336406376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8882490336406376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37010376401693.234</v>
      </c>
      <c r="L5737" s="455">
        <f t="shared" ca="1" si="212"/>
        <v>8919500712808069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8919500712808069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37164586303366.961</v>
      </c>
      <c r="L5738" s="455">
        <f t="shared" ca="1" si="212"/>
        <v>8956665299111436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8956665299111436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37319438746297.648</v>
      </c>
      <c r="L5739" s="455">
        <f t="shared" ca="1" si="212"/>
        <v>8993984737857734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8993984737857734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37474936407740.563</v>
      </c>
      <c r="L5740" s="455">
        <f t="shared" ca="1" si="212"/>
        <v>9031459674265474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9031459674265474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37631081976106.141</v>
      </c>
      <c r="L5741" s="455">
        <f t="shared" ca="1" si="212"/>
        <v>9069090756241580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9069090756241580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37787878151006.586</v>
      </c>
      <c r="L5742" s="455">
        <f t="shared" ca="1" si="212"/>
        <v>9106878634392586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9106878634392586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37945327643302.438</v>
      </c>
      <c r="L5743" s="455">
        <f t="shared" ca="1" si="212"/>
        <v>9144823962035888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9144823962035888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38103433175149.531</v>
      </c>
      <c r="L5744" s="455">
        <f t="shared" ca="1" si="212"/>
        <v>9182927395211038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9182927395211038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38262197480045.992</v>
      </c>
      <c r="L5745" s="455">
        <f t="shared" ca="1" si="212"/>
        <v>9221189592691084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9221189592691084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38421623302879.516</v>
      </c>
      <c r="L5746" s="455">
        <f t="shared" ca="1" si="212"/>
        <v>9259611215993964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9259611215993964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38581713399974.852</v>
      </c>
      <c r="L5747" s="455">
        <f t="shared" ca="1" si="212"/>
        <v>9298192929393938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9298192929393938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38742470539141.406</v>
      </c>
      <c r="L5748" s="455">
        <f t="shared" ca="1" si="212"/>
        <v>9336935399933080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9336935399933080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38903897499721.164</v>
      </c>
      <c r="L5749" s="455">
        <f t="shared" ca="1" si="212"/>
        <v>9375839297432802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9375839297432802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39065997072636.672</v>
      </c>
      <c r="L5750" s="455">
        <f t="shared" ca="1" si="212"/>
        <v>9414905294505438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9414905294505438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39228772060439.328</v>
      </c>
      <c r="L5751" s="455">
        <f t="shared" ca="1" si="212"/>
        <v>9454134066565878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9454134066565878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39392225277357.828</v>
      </c>
      <c r="L5752" s="455">
        <f t="shared" ca="1" si="212"/>
        <v>9493526291843236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9493526291843236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39556359549346.813</v>
      </c>
      <c r="L5753" s="455">
        <f t="shared" ca="1" si="212"/>
        <v>9533082651392582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9533082651392582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39721177714135.758</v>
      </c>
      <c r="L5754" s="455">
        <f t="shared" ca="1" si="212"/>
        <v>9572803829106718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9572803829106718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39886682621277.992</v>
      </c>
      <c r="L5755" s="455">
        <f t="shared" ca="1" si="212"/>
        <v>9612690511727996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9612690511727996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40052877132199.984</v>
      </c>
      <c r="L5756" s="455">
        <f t="shared" ca="1" si="212"/>
        <v>9652743388860196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9652743388860196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40219764120250.813</v>
      </c>
      <c r="L5757" s="455">
        <f t="shared" ca="1" si="212"/>
        <v>9692963152980446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9692963152980446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40387346470751.859</v>
      </c>
      <c r="L5758" s="455">
        <f t="shared" ca="1" si="212"/>
        <v>9733350499451198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9733350499451198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40555627081046.656</v>
      </c>
      <c r="L5759" s="455">
        <f t="shared" ca="1" si="212"/>
        <v>9773906126532244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9773906126532244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40724608860551.016</v>
      </c>
      <c r="L5760" s="455">
        <f t="shared" ca="1" si="212"/>
        <v>9814630735392796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9814630735392796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40894294730803.313</v>
      </c>
      <c r="L5761" s="455">
        <f t="shared" ca="1" si="212"/>
        <v>9855525030123600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9855525030123600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41064687625515</v>
      </c>
      <c r="L5762" s="455">
        <f t="shared" ca="1" si="212"/>
        <v>9896589717749116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9896589717749116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41235790490621.313</v>
      </c>
      <c r="L5763" s="455">
        <f t="shared" ca="1" si="212"/>
        <v>9937825508239738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9937825508239738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41407606284332.242</v>
      </c>
      <c r="L5764" s="455">
        <f t="shared" ca="1" si="212"/>
        <v>9979233114524070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9979233114524070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41580137977183.625</v>
      </c>
      <c r="L5765" s="455">
        <f t="shared" ca="1" si="212"/>
        <v>1.0020813252501254E+16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1.0020813252501254E+16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41753388552088.555</v>
      </c>
      <c r="L5766" s="455">
        <f t="shared" ca="1" si="212"/>
        <v>1.0062566641053342E+16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1.0062566641053342E+16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41927361004388.922</v>
      </c>
      <c r="L5767" s="455">
        <f t="shared" ca="1" si="212"/>
        <v>1.010449400205773E+16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1.010449400205773E+16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42102058341907.211</v>
      </c>
      <c r="L5768" s="455">
        <f t="shared" ca="1" si="212"/>
        <v>1.0146596060399638E+16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1.0146596060399638E+16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42277483584998.492</v>
      </c>
      <c r="L5769" s="455">
        <f t="shared" ca="1" si="212"/>
        <v>1.0188873543984636E+16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1.0188873543984636E+16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42453639766602.648</v>
      </c>
      <c r="L5770" s="455">
        <f t="shared" ca="1" si="212"/>
        <v>1.0231327183751238E+16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1.0231327183751238E+16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42630529932296.828</v>
      </c>
      <c r="L5771" s="455">
        <f t="shared" ca="1" si="212"/>
        <v>1.0273957713683534E+16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1.0273957713683534E+16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42808157140348.055</v>
      </c>
      <c r="L5772" s="455">
        <f t="shared" ca="1" si="212"/>
        <v>1.0316765870823882E+16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1.0316765870823882E+16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42986524461766.172</v>
      </c>
      <c r="L5773" s="455">
        <f t="shared" ca="1" si="212"/>
        <v>1.0359752395285648E+16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1.0359752395285648E+16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43165634980356.867</v>
      </c>
      <c r="L5774" s="455">
        <f t="shared" ca="1" si="212"/>
        <v>1.0402918030266004E+16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1.0402918030266004E+16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43345491792775.016</v>
      </c>
      <c r="L5775" s="455">
        <f t="shared" ca="1" si="212"/>
        <v>1.044626352205878E+16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1.044626352205878E+16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43526098008578.25</v>
      </c>
      <c r="L5776" s="455">
        <f t="shared" ca="1" si="212"/>
        <v>1.0489789620067358E+16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1.0489789620067358E+16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43707456750280.656</v>
      </c>
      <c r="L5777" s="455">
        <f t="shared" ca="1" si="212"/>
        <v>1.0533497076817638E+16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1.0533497076817638E+16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43889571153406.828</v>
      </c>
      <c r="L5778" s="455">
        <f t="shared" ca="1" si="212"/>
        <v>1.0577386647971044E+16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1.0577386647971044E+16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44072444366546.016</v>
      </c>
      <c r="L5779" s="455">
        <f t="shared" ca="1" si="212"/>
        <v>1.062145909233759E+16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1.062145909233759E+16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44256079551406.625</v>
      </c>
      <c r="L5780" s="455">
        <f t="shared" ca="1" si="212"/>
        <v>1.0665715171888996E+16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1.0665715171888996E+16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44440479882870.813</v>
      </c>
      <c r="L5781" s="455">
        <f t="shared" ca="1" si="212"/>
        <v>1.0710155651771866E+16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1.0710155651771866E+16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44625648549049.438</v>
      </c>
      <c r="L5782" s="455">
        <f t="shared" ca="1" si="212"/>
        <v>1.0754781300320916E+16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1.0754781300320916E+16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44811588751337.148</v>
      </c>
      <c r="L5783" s="455">
        <f t="shared" ca="1" si="212"/>
        <v>1.0799592889072254E+16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1.0799592889072254E+16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44998303704467.727</v>
      </c>
      <c r="L5784" s="455">
        <f t="shared" ca="1" si="212"/>
        <v>1.0844591192776722E+16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1.0844591192776722E+16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45185796636569.672</v>
      </c>
      <c r="L5785" s="455">
        <f t="shared" ca="1" si="212"/>
        <v>1.0889776989413292E+16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1.0889776989413292E+16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45374070789222.047</v>
      </c>
      <c r="L5786" s="455">
        <f t="shared" ca="1" si="212"/>
        <v>1.0935151060202514E+16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1.0935151060202514E+16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45563129417510.477</v>
      </c>
      <c r="L5787" s="455">
        <f t="shared" ca="1" si="212"/>
        <v>1.0980714189620024E+16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1.0980714189620024E+16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45752975790083.43</v>
      </c>
      <c r="L5788" s="455">
        <f t="shared" ca="1" si="212"/>
        <v>1.1026467165410108E+16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1.1026467165410108E+16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45943613189208.781</v>
      </c>
      <c r="L5789" s="455">
        <f t="shared" ca="1" si="212"/>
        <v>1.1072410778599316E+16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1.1072410778599316E+16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46135044910830.484</v>
      </c>
      <c r="L5790" s="455">
        <f t="shared" ca="1" si="212"/>
        <v>1.1118545823510146E+16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1.1118545823510146E+16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46327274264625.609</v>
      </c>
      <c r="L5791" s="455">
        <f t="shared" ca="1" si="212"/>
        <v>1.1164873097774772E+16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1.1164873097774772E+16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46520304574061.547</v>
      </c>
      <c r="L5792" s="455">
        <f t="shared" ca="1" si="212"/>
        <v>1.1211393402348834E+16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1.1211393402348834E+16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46714139176453.477</v>
      </c>
      <c r="L5793" s="455">
        <f t="shared" ca="1" si="212"/>
        <v>1.1258107541525288E+16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1.1258107541525288E+16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46908781423022.031</v>
      </c>
      <c r="L5794" s="455">
        <f t="shared" ca="1" si="212"/>
        <v>1.130501632294831E+16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1.130501632294831E+16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47104234678951.289</v>
      </c>
      <c r="L5795" s="455">
        <f t="shared" ca="1" si="212"/>
        <v>1.1352120557627262E+16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1.1352120557627262E+16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47300502323446.922</v>
      </c>
      <c r="L5796" s="455">
        <f t="shared" ca="1" si="212"/>
        <v>1.1399421059950708E+16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1.1399421059950708E+16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47497587749794.617</v>
      </c>
      <c r="L5797" s="455">
        <f t="shared" ca="1" si="212"/>
        <v>1.1446918647700502E+16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1.1446918647700502E+16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47695494365418.758</v>
      </c>
      <c r="L5798" s="455">
        <f t="shared" ca="1" si="212"/>
        <v>1.149461414206592E+16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1.149461414206592E+16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47894225591941.336</v>
      </c>
      <c r="L5799" s="455">
        <f t="shared" ca="1" si="212"/>
        <v>1.1542508367657862E+16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1.1542508367657862E+16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48093784865241.094</v>
      </c>
      <c r="L5800" s="455">
        <f t="shared" ca="1" si="212"/>
        <v>1.1590602152523104E+16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1.1590602152523104E+16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48294175635512.93</v>
      </c>
      <c r="L5801" s="455">
        <f t="shared" ca="1" si="212"/>
        <v>1.1638896328158616E+16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1.1638896328158616E+16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48495401367327.563</v>
      </c>
      <c r="L5802" s="455">
        <f t="shared" ca="1" si="212"/>
        <v>1.1687391729525944E+16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1.1687391729525944E+16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48697465539691.43</v>
      </c>
      <c r="L5803" s="455">
        <f t="shared" ca="1" si="212"/>
        <v>1.1736089195065636E+16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1.1736089195065636E+16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48900371646106.813</v>
      </c>
      <c r="L5804" s="455">
        <f t="shared" ca="1" si="212"/>
        <v>1.1784989566711742E+16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1.1784989566711742E+16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49104123194632.258</v>
      </c>
      <c r="L5805" s="455">
        <f t="shared" ca="1" si="212"/>
        <v>1.1834093689906374E+16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1.1834093689906374E+16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49308723707943.227</v>
      </c>
      <c r="L5806" s="455">
        <f t="shared" ca="1" si="212"/>
        <v>1.1883402413614318E+16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1.1883402413614318E+16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49514176723392.992</v>
      </c>
      <c r="L5807" s="455">
        <f t="shared" ca="1" si="212"/>
        <v>1.193291659033771E+16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1.193291659033771E+16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49720485793073.789</v>
      </c>
      <c r="L5808" s="455">
        <f t="shared" ca="1" si="212"/>
        <v>1.1982637076130784E+16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1.1982637076130784E+16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49927654483878.266</v>
      </c>
      <c r="L5809" s="455">
        <f t="shared" ca="1" si="212"/>
        <v>1.2032564730614662E+16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1.2032564730614662E+16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50135686377561.094</v>
      </c>
      <c r="L5810" s="455">
        <f t="shared" ca="1" si="212"/>
        <v>1.2082700416992224E+16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1.2082700416992224E+16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50344585070800.93</v>
      </c>
      <c r="L5811" s="455">
        <f t="shared" ca="1" si="212"/>
        <v>1.2133045002063024E+16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1.2133045002063024E+16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50554354175262.602</v>
      </c>
      <c r="L5812" s="455">
        <f t="shared" ca="1" si="212"/>
        <v>1.2183599356238286E+16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1.2183599356238286E+16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50764997317659.523</v>
      </c>
      <c r="L5813" s="455">
        <f t="shared" ca="1" si="212"/>
        <v>1.2234364353555946E+16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1.2234364353555946E+16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50976518139816.438</v>
      </c>
      <c r="L5814" s="455">
        <f t="shared" ca="1" si="212"/>
        <v>1.2285340871695762E+16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1.2285340871695762E+16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51188920298732.344</v>
      </c>
      <c r="L5815" s="455">
        <f t="shared" ca="1" si="212"/>
        <v>1.2336529791994494E+16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1.2336529791994494E+16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51402207466643.727</v>
      </c>
      <c r="L5816" s="455">
        <f t="shared" ca="1" si="212"/>
        <v>1.2387931999461138E+16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1.2387931999461138E+16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51616383331088.078</v>
      </c>
      <c r="L5817" s="455">
        <f t="shared" ca="1" si="212"/>
        <v>1.2439548382792226E+16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1.2439548382792226E+16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51831451594967.609</v>
      </c>
      <c r="L5818" s="455">
        <f t="shared" ca="1" si="212"/>
        <v>1.2491379834387194E+16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1.2491379834387194E+16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52047415976613.305</v>
      </c>
      <c r="L5819" s="455">
        <f t="shared" ca="1" si="212"/>
        <v>1.2543427250363808E+16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1.2543427250363808E+16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52264280209849.203</v>
      </c>
      <c r="L5820" s="455">
        <f t="shared" ca="1" si="212"/>
        <v>1.2595691530573658E+16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1.2595691530573658E+16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52482048044056.906</v>
      </c>
      <c r="L5821" s="455">
        <f t="shared" ca="1" si="212"/>
        <v>1.2648173578617714E+16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1.2648173578617714E+16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52700723244240.477</v>
      </c>
      <c r="L5822" s="455">
        <f t="shared" ca="1" si="212"/>
        <v>1.2700874301861954E+16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1.2700874301861954E+16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52920309591091.477</v>
      </c>
      <c r="L5823" s="455">
        <f t="shared" ca="1" si="212"/>
        <v>1.2753794611453046E+16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1.2753794611453046E+16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53140810881054.359</v>
      </c>
      <c r="L5824" s="455">
        <f t="shared" ca="1" si="212"/>
        <v>1.28069354223341E+16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1.28069354223341E+16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53362230926392.086</v>
      </c>
      <c r="L5825" s="455">
        <f t="shared" ca="1" si="212"/>
        <v>1.2860297653260492E+16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1.2860297653260492E+16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53584573555252.047</v>
      </c>
      <c r="L5826" s="455">
        <f t="shared" ca="1" si="212"/>
        <v>1.2913882226815744E+16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1.2913882226815744E+16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53807842611732.266</v>
      </c>
      <c r="L5827" s="455">
        <f t="shared" ca="1" si="212"/>
        <v>1.2967690069427476E+16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1.2967690069427476E+16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54032041955947.813</v>
      </c>
      <c r="L5828" s="455">
        <f t="shared" ca="1" si="212"/>
        <v>1.3021722111383424E+16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1.3021722111383424E+16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54257175464097.602</v>
      </c>
      <c r="L5829" s="455">
        <f t="shared" ca="1" si="212"/>
        <v>1.3075979286847522E+16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1.3075979286847522E+16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54483247028531.344</v>
      </c>
      <c r="L5830" s="455">
        <f t="shared" ca="1" si="212"/>
        <v>1.3130462533876054E+16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1.3130462533876054E+16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54710260557816.891</v>
      </c>
      <c r="L5831" s="455">
        <f t="shared" ca="1" si="212"/>
        <v>1.318517279443387E+16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1.318517279443387E+16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54938219976807.789</v>
      </c>
      <c r="L5832" s="455">
        <f t="shared" ca="1" si="212"/>
        <v>1.3240111014410678E+16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1.3240111014410678E+16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55167129226711.156</v>
      </c>
      <c r="L5833" s="455">
        <f t="shared" ca="1" si="212"/>
        <v>1.329527814363739E+16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1.329527814363739E+16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55396992265155.789</v>
      </c>
      <c r="L5834" s="455">
        <f t="shared" ca="1" si="212"/>
        <v>1.3350675135902546E+16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1.3350675135902546E+16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55627813066260.609</v>
      </c>
      <c r="L5835" s="455">
        <f t="shared" ca="1" si="212"/>
        <v>1.3406302948968806E+16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1.3406302948968806E+16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55859595620703.359</v>
      </c>
      <c r="L5836" s="455">
        <f t="shared" ca="1" si="212"/>
        <v>1.346216254458951E+16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1.346216254458951E+16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56092343935789.625</v>
      </c>
      <c r="L5837" s="455">
        <f t="shared" ca="1" si="212"/>
        <v>1.35182548885253E+16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1.35182548885253E+16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56326062035522.086</v>
      </c>
      <c r="L5838" s="455">
        <f t="shared" ca="1" si="212"/>
        <v>1.3574580950560822E+16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1.3574580950560822E+16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56560753960670.094</v>
      </c>
      <c r="L5839" s="455">
        <f t="shared" ca="1" si="212"/>
        <v>1.3631141704521492E+16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1.3631141704521492E+16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56796423768839.547</v>
      </c>
      <c r="L5840" s="455">
        <f t="shared" ca="1" si="212"/>
        <v>1.3687938128290332E+16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1.3687938128290332E+16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57033075534543.047</v>
      </c>
      <c r="L5841" s="455">
        <f t="shared" ca="1" si="212"/>
        <v>1.3744971203824876E+16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1.3744971203824876E+16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57270713349270.313</v>
      </c>
      <c r="L5842" s="455">
        <f t="shared" ca="1" si="212"/>
        <v>1.3802241917174146E+16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1.3802241917174146E+16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57509341321558.938</v>
      </c>
      <c r="L5843" s="455">
        <f t="shared" ca="1" si="212"/>
        <v>1.3859751258495704E+16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1.3859751258495704E+16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57748963577065.43</v>
      </c>
      <c r="L5844" s="455">
        <f t="shared" ca="1" si="212"/>
        <v>1.391750022207277E+16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1.391750022207277E+16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57989584258636.539</v>
      </c>
      <c r="L5845" s="455">
        <f t="shared" ca="1" si="212"/>
        <v>1.3975489806331406E+16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1.3975489806331406E+16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58231207526380.859</v>
      </c>
      <c r="L5846" s="455">
        <f t="shared" ca="1" si="212"/>
        <v>1.4033721013857786E+16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1.4033721013857786E+16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58473837557740.773</v>
      </c>
      <c r="L5847" s="455">
        <f t="shared" ca="1" si="212"/>
        <v>1.4092194851415526E+16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1.4092194851415526E+16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58717478547564.68</v>
      </c>
      <c r="L5848" s="455">
        <f t="shared" ca="1" si="212"/>
        <v>1.415091232996309E+16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1.415091232996309E+16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58962134708179.539</v>
      </c>
      <c r="L5849" s="455">
        <f t="shared" ca="1" si="212"/>
        <v>1.420987446467127E+16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1.420987446467127E+16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59207810269463.625</v>
      </c>
      <c r="L5850" s="455">
        <f t="shared" ca="1" si="212"/>
        <v>1.4269082274940734E+16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1.4269082274940734E+16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59454509478919.727</v>
      </c>
      <c r="L5851" s="455">
        <f t="shared" ca="1" si="212"/>
        <v>1.4328536784419654E+16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1.4328536784419654E+16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59702236601748.555</v>
      </c>
      <c r="L5852" s="455">
        <f t="shared" ca="1" si="212"/>
        <v>1.4388239021021402E+16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1.4388239021021402E+16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59950995920922.508</v>
      </c>
      <c r="L5853" s="455">
        <f t="shared" ca="1" si="212"/>
        <v>1.4448190016942324E+16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1.4448190016942324E+16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60200791737259.68</v>
      </c>
      <c r="L5854" s="455">
        <f t="shared" ca="1" si="212"/>
        <v>1.4508390808679584E+16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1.4508390808679584E+16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60451628369498.266</v>
      </c>
      <c r="L5855" s="455">
        <f t="shared" ca="1" si="212"/>
        <v>1.4568842437049082E+16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1.4568842437049082E+16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60703510154371.172</v>
      </c>
      <c r="L5856" s="455">
        <f t="shared" ca="1" si="212"/>
        <v>1.4629545947203454E+16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1.4629545947203454E+16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60956441446681.047</v>
      </c>
      <c r="L5857" s="455">
        <f t="shared" ca="1" si="212"/>
        <v>1.4690502388650136E+16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1.4690502388650136E+16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61210426619375.563</v>
      </c>
      <c r="L5858" s="455">
        <f t="shared" ca="1" si="212"/>
        <v>1.4751712815269512E+16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1.4751712815269512E+16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61465470063622.969</v>
      </c>
      <c r="L5859" s="455">
        <f t="shared" ca="1" si="212"/>
        <v>1.4813178285333134E+16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1.4813178285333134E+16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61721576188888.055</v>
      </c>
      <c r="L5860" s="455">
        <f t="shared" ca="1" si="212"/>
        <v>1.4874899861522022E+16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1.4874899861522022E+16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61978749423008.422</v>
      </c>
      <c r="L5861" s="455">
        <f t="shared" ca="1" si="212"/>
        <v>1.493687861094503E+16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1.493687861094503E+16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62236994212270.961</v>
      </c>
      <c r="L5862" s="455">
        <f t="shared" ca="1" si="212"/>
        <v>1.49991156051573E+16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1.49991156051573E+16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62496315021488.758</v>
      </c>
      <c r="L5863" s="455">
        <f t="shared" ca="1" si="212"/>
        <v>1.5061611920178788E+16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1.5061611920178788E+16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62756716334078.281</v>
      </c>
      <c r="L5864" s="455">
        <f t="shared" ca="1" si="212"/>
        <v>1.5124368636512866E+16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1.5124368636512866E+16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63018202652136.938</v>
      </c>
      <c r="L5865" s="455">
        <f t="shared" ca="1" si="212"/>
        <v>1.5187386839165002E+16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1.5187386839165002E+16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63280778496520.844</v>
      </c>
      <c r="L5866" s="455">
        <f t="shared" ca="1" si="212"/>
        <v>1.5250667617661522E+16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1.5250667617661522E+16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63544448406923</v>
      </c>
      <c r="L5867" s="455">
        <f t="shared" ca="1" si="212"/>
        <v>1.5314212066068444E+16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1.5314212066068444E+16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63809216941951.852</v>
      </c>
      <c r="L5868" s="455">
        <f t="shared" ca="1" si="212"/>
        <v>1.5378021283010396E+16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1.5378021283010396E+16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64075088679209.977</v>
      </c>
      <c r="L5869" s="455">
        <f t="shared" ca="1" si="212"/>
        <v>1.5442096371689606E+16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1.5442096371689606E+16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64342068215373.359</v>
      </c>
      <c r="L5870" s="455">
        <f t="shared" ca="1" si="212"/>
        <v>1.550643843990498E+16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1.550643843990498E+16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64610160166270.75</v>
      </c>
      <c r="L5871" s="455">
        <f t="shared" ca="1" si="212"/>
        <v>1.557104860007125E+16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1.557104860007125E+16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64879369166963.531</v>
      </c>
      <c r="L5872" s="455">
        <f t="shared" ca="1" si="212"/>
        <v>1.5635927969238214E+16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1.5635927969238214E+16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65149699871825.891</v>
      </c>
      <c r="L5873" s="455">
        <f t="shared" ref="L5873:L6127" ca="1" si="217">I5873-J5873+K5873</f>
        <v>1.570107766911004E+16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1.570107766911004E+16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65421156954625.164</v>
      </c>
      <c r="L5874" s="455">
        <f t="shared" ca="1" si="217"/>
        <v>1.5766498826064666E+16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1.5766498826064666E+16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65693745108602.773</v>
      </c>
      <c r="L5875" s="455">
        <f t="shared" ca="1" si="217"/>
        <v>1.5832192571173268E+16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1.5832192571173268E+16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65967469046555.273</v>
      </c>
      <c r="L5876" s="455">
        <f t="shared" ca="1" si="217"/>
        <v>1.5898160040219824E+16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1.5898160040219824E+16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66242333500915.93</v>
      </c>
      <c r="L5877" s="455">
        <f t="shared" ca="1" si="217"/>
        <v>1.596440237372074E+16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1.596440237372074E+16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66518343223836.414</v>
      </c>
      <c r="L5878" s="455">
        <f t="shared" ca="1" si="217"/>
        <v>1.6030920716944576E+16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1.6030920716944576E+16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66795502987269.07</v>
      </c>
      <c r="L5879" s="455">
        <f t="shared" ca="1" si="217"/>
        <v>1.6097716219931846E+16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1.6097716219931846E+16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67073817583049.359</v>
      </c>
      <c r="L5880" s="455">
        <f t="shared" ca="1" si="217"/>
        <v>1.6164790037514896E+16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1.6164790037514896E+16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67353291822978.742</v>
      </c>
      <c r="L5881" s="455">
        <f t="shared" ca="1" si="217"/>
        <v>1.6232143329337874E+16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1.6232143329337874E+16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67633930538907.805</v>
      </c>
      <c r="L5882" s="455">
        <f t="shared" ca="1" si="217"/>
        <v>1.6299777259876782E+16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1.6299777259876782E+16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67915738582819.922</v>
      </c>
      <c r="L5883" s="455">
        <f t="shared" ca="1" si="217"/>
        <v>1.6367692998459602E+16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1.6367692998459602E+16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68198720826915</v>
      </c>
      <c r="L5884" s="455">
        <f t="shared" ca="1" si="217"/>
        <v>1.6435891719286516E+16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1.6435891719286516E+16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68482882163693.813</v>
      </c>
      <c r="L5885" s="455">
        <f t="shared" ca="1" si="217"/>
        <v>1.650437460145021E+16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1.650437460145021E+16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68768227506042.539</v>
      </c>
      <c r="L5886" s="455">
        <f t="shared" ca="1" si="217"/>
        <v>1.6573142828956252E+16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1.6573142828956252E+16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69054761787317.727</v>
      </c>
      <c r="L5887" s="455">
        <f t="shared" ca="1" si="217"/>
        <v>1.664219759074357E+16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1.664219759074357E+16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69342489961431.539</v>
      </c>
      <c r="L5888" s="455">
        <f t="shared" ca="1" si="217"/>
        <v>1.6711540080705002E+16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1.6711540080705002E+16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69631417002937.508</v>
      </c>
      <c r="L5889" s="455">
        <f t="shared" ca="1" si="217"/>
        <v>1.678117149770794E+16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1.678117149770794E+16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69921547907116.422</v>
      </c>
      <c r="L5890" s="455">
        <f t="shared" ca="1" si="217"/>
        <v>1.6851093045615056E+16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1.6851093045615056E+16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70212887690062.734</v>
      </c>
      <c r="L5891" s="455">
        <f t="shared" ca="1" si="217"/>
        <v>1.6921305933305118E+16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1.6921305933305118E+16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70505441388771.328</v>
      </c>
      <c r="L5892" s="455">
        <f t="shared" ca="1" si="217"/>
        <v>1.699181137469389E+16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1.699181137469389E+16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70799214061224.547</v>
      </c>
      <c r="L5893" s="455">
        <f t="shared" ca="1" si="217"/>
        <v>1.7062610588755114E+16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1.7062610588755114E+16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71094210786479.625</v>
      </c>
      <c r="L5894" s="455">
        <f t="shared" ca="1" si="217"/>
        <v>1.7133704799541594E+16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1.7133704799541594E+16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71390436664756.641</v>
      </c>
      <c r="L5895" s="455">
        <f t="shared" ca="1" si="217"/>
        <v>1.720509523620635E+16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1.720509523620635E+16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71687896817526.453</v>
      </c>
      <c r="L5896" s="455">
        <f t="shared" ca="1" si="217"/>
        <v>1.7276783133023876E+16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1.7276783133023876E+16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71986596387599.484</v>
      </c>
      <c r="L5897" s="455">
        <f t="shared" ca="1" si="217"/>
        <v>1.7348769729411476E+16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1.7348769729411476E+16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72286540539214.484</v>
      </c>
      <c r="L5898" s="455">
        <f t="shared" ca="1" si="217"/>
        <v>1.742105626995069E+16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1.742105626995069E+16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72587734458127.875</v>
      </c>
      <c r="L5899" s="455">
        <f t="shared" ca="1" si="217"/>
        <v>1.7493644004408818E+16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1.7493644004408818E+16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72890183351703.422</v>
      </c>
      <c r="L5900" s="455">
        <f t="shared" ca="1" si="217"/>
        <v>1.7566534187760522E+16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1.7566534187760522E+16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73193892449002.172</v>
      </c>
      <c r="L5901" s="455">
        <f t="shared" ca="1" si="217"/>
        <v>1.7639728080209524E+16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1.7639728080209524E+16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73498867000873.016</v>
      </c>
      <c r="L5902" s="455">
        <f t="shared" ca="1" si="217"/>
        <v>1.7713226947210398E+16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1.7713226947210398E+16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73805112280043.328</v>
      </c>
      <c r="L5903" s="455">
        <f t="shared" ca="1" si="217"/>
        <v>1.7787032059490442E+16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1.7787032059490442E+16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74112633581210.172</v>
      </c>
      <c r="L5904" s="455">
        <f t="shared" ca="1" si="217"/>
        <v>1.7861144693071652E+16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1.7861144693071652E+16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74421436221131.875</v>
      </c>
      <c r="L5905" s="455">
        <f t="shared" ca="1" si="217"/>
        <v>1.7935566129292784E+16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1.7935566129292784E+16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74731525538719.938</v>
      </c>
      <c r="L5906" s="455">
        <f t="shared" ca="1" si="217"/>
        <v>1.8010297654831504E+16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1.8010297654831504E+16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75042906895131.266</v>
      </c>
      <c r="L5907" s="455">
        <f t="shared" ca="1" si="217"/>
        <v>1.8085340561726636E+16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1.8085340561726636E+16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75355585673860.984</v>
      </c>
      <c r="L5908" s="455">
        <f t="shared" ca="1" si="217"/>
        <v>1.8160696147400496E+16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1.8160696147400496E+16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75669567280835.406</v>
      </c>
      <c r="L5909" s="455">
        <f t="shared" ca="1" si="217"/>
        <v>1.8236365714681332E+16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1.8236365714681332E+16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75984857144505.547</v>
      </c>
      <c r="L5910" s="455">
        <f t="shared" ca="1" si="217"/>
        <v>1.8312350571825836E+16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1.8312350571825836E+16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76301460715940.984</v>
      </c>
      <c r="L5911" s="455">
        <f t="shared" ca="1" si="217"/>
        <v>1.8388652032541776E+16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1.8388652032541776E+16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76619383468924.063</v>
      </c>
      <c r="L5912" s="455">
        <f t="shared" ca="1" si="217"/>
        <v>1.84652714160107E+16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1.84652714160107E+16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76938630900044.578</v>
      </c>
      <c r="L5913" s="455">
        <f t="shared" ca="1" si="217"/>
        <v>1.8542210046910744E+16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1.8542210046910744E+16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77259208528794.766</v>
      </c>
      <c r="L5914" s="455">
        <f t="shared" ca="1" si="217"/>
        <v>1.861946925543954E+16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1.861946925543954E+16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77581121897664.75</v>
      </c>
      <c r="L5915" s="455">
        <f t="shared" ca="1" si="217"/>
        <v>1.8697050377337204E+16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1.8697050377337204E+16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77904376572238.344</v>
      </c>
      <c r="L5916" s="455">
        <f t="shared" ca="1" si="217"/>
        <v>1.8774954753909444E+16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1.8774954753909444E+16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78228978141289.344</v>
      </c>
      <c r="L5917" s="455">
        <f t="shared" ca="1" si="217"/>
        <v>1.8853183732050732E+16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1.8853183732050732E+16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78554932216878.047</v>
      </c>
      <c r="L5918" s="455">
        <f t="shared" ca="1" si="217"/>
        <v>1.8931738664267612E+16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1.8931738664267612E+16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78882244434448.375</v>
      </c>
      <c r="L5919" s="455">
        <f t="shared" ca="1" si="217"/>
        <v>1.901062090870206E+16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1.901062090870206E+16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79210920452925.25</v>
      </c>
      <c r="L5920" s="455">
        <f t="shared" ca="1" si="217"/>
        <v>1.9089831829154984E+16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1.9089831829154984E+16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79540965954812.438</v>
      </c>
      <c r="L5921" s="455">
        <f t="shared" ca="1" si="217"/>
        <v>1.9169372795109796E+16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1.9169372795109796E+16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79872386646290.813</v>
      </c>
      <c r="L5922" s="455">
        <f t="shared" ca="1" si="217"/>
        <v>1.9249245181756088E+16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1.9249245181756088E+16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80205188257317.031</v>
      </c>
      <c r="L5923" s="455">
        <f t="shared" ca="1" si="217"/>
        <v>1.9329450370013404E+16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1.9329450370013404E+16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80539376541722.516</v>
      </c>
      <c r="L5924" s="455">
        <f t="shared" ca="1" si="217"/>
        <v>1.9409989746555128E+16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1.9409989746555128E+16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80874957277313.031</v>
      </c>
      <c r="L5925" s="455">
        <f t="shared" ca="1" si="217"/>
        <v>1.949086470383244E+16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1.949086470383244E+16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81211936265968.5</v>
      </c>
      <c r="L5926" s="455">
        <f t="shared" ca="1" si="217"/>
        <v>1.9572076640098408E+16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1.9572076640098408E+16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81550319333743.359</v>
      </c>
      <c r="L5927" s="455">
        <f t="shared" ca="1" si="217"/>
        <v>1.9653626959432152E+16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1.9653626959432152E+16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81890112330967.297</v>
      </c>
      <c r="L5928" s="455">
        <f t="shared" ca="1" si="217"/>
        <v>1.973551707176312E+16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1.973551707176312E+16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82231321132346.328</v>
      </c>
      <c r="L5929" s="455">
        <f t="shared" ca="1" si="217"/>
        <v>1.9817748392895468E+16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1.9817748392895468E+16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82573951637064.453</v>
      </c>
      <c r="L5930" s="455">
        <f t="shared" ca="1" si="217"/>
        <v>1.9900322344532532E+16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1.9900322344532532E+16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82918009768885.547</v>
      </c>
      <c r="L5931" s="455">
        <f t="shared" ca="1" si="217"/>
        <v>1.9983240354301416E+16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1.9983240354301416E+16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83263501476255.906</v>
      </c>
      <c r="L5932" s="455">
        <f t="shared" ca="1" si="217"/>
        <v>2.0066503855777672E+16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2.0066503855777672E+16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83610432732406.969</v>
      </c>
      <c r="L5933" s="455">
        <f t="shared" ca="1" si="217"/>
        <v>2.015011428851008E+16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2.015011428851008E+16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83958809535458.672</v>
      </c>
      <c r="L5934" s="455">
        <f t="shared" ca="1" si="217"/>
        <v>2.023407309804554E+16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2.023407309804554E+16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84308637908523.078</v>
      </c>
      <c r="L5935" s="455">
        <f t="shared" ca="1" si="217"/>
        <v>2.0318381735954064E+16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2.0318381735954064E+16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84659923899808.594</v>
      </c>
      <c r="L5936" s="455">
        <f t="shared" ca="1" si="217"/>
        <v>2.0403041659853872E+16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2.0403041659853872E+16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85012673582724.469</v>
      </c>
      <c r="L5937" s="455">
        <f t="shared" ca="1" si="217"/>
        <v>2.0488054333436596E+16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2.0488054333436596E+16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85366893055985.813</v>
      </c>
      <c r="L5938" s="455">
        <f t="shared" ca="1" si="217"/>
        <v>2.057342122649258E+16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2.057342122649258E+16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85722588443719.078</v>
      </c>
      <c r="L5939" s="455">
        <f t="shared" ca="1" si="217"/>
        <v>2.06591438149363E+16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2.06591438149363E+16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86079765895567.922</v>
      </c>
      <c r="L5940" s="455">
        <f t="shared" ca="1" si="217"/>
        <v>2.0745223580831868E+16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2.0745223580831868E+16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86438431586799.453</v>
      </c>
      <c r="L5941" s="455">
        <f t="shared" ca="1" si="217"/>
        <v>2.0831662012418668E+16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2.0831662012418668E+16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86798591718411.109</v>
      </c>
      <c r="L5942" s="455">
        <f t="shared" ca="1" si="217"/>
        <v>2.091846060413708E+16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2.091846060413708E+16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87160252517237.828</v>
      </c>
      <c r="L5943" s="455">
        <f t="shared" ca="1" si="217"/>
        <v>2.1005620856654316E+16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2.1005620856654316E+16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87523420236059.656</v>
      </c>
      <c r="L5944" s="455">
        <f t="shared" ca="1" si="217"/>
        <v>2.1093144276890376E+16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2.1093144276890376E+16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87888101153709.906</v>
      </c>
      <c r="L5945" s="455">
        <f t="shared" ca="1" si="217"/>
        <v>2.1181032378044084E+16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2.1181032378044084E+16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88254301575183.688</v>
      </c>
      <c r="L5946" s="455">
        <f t="shared" ca="1" si="217"/>
        <v>2.1269286679619268E+16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2.1269286679619268E+16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88622027831746.953</v>
      </c>
      <c r="L5947" s="455">
        <f t="shared" ca="1" si="217"/>
        <v>2.1357908707451016E+16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2.1357908707451016E+16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88991286281045.906</v>
      </c>
      <c r="L5948" s="455">
        <f t="shared" ca="1" si="217"/>
        <v>2.144689999373206E+16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2.144689999373206E+16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89362083307216.922</v>
      </c>
      <c r="L5949" s="455">
        <f t="shared" ca="1" si="217"/>
        <v>2.1536262077039276E+16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2.1536262077039276E+16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89734425320996.984</v>
      </c>
      <c r="L5950" s="455">
        <f t="shared" ca="1" si="217"/>
        <v>2.1625996502360272E+16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2.1625996502360272E+16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90108318759834.469</v>
      </c>
      <c r="L5951" s="455">
        <f t="shared" ca="1" si="217"/>
        <v>2.1716104821120108E+16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2.1716104821120108E+16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90483770088000.453</v>
      </c>
      <c r="L5952" s="455">
        <f t="shared" ca="1" si="217"/>
        <v>2.1806588591208108E+16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2.1806588591208108E+16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90860785796700.453</v>
      </c>
      <c r="L5953" s="455">
        <f t="shared" ca="1" si="217"/>
        <v>2.1897449377004808E+16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2.1897449377004808E+16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91239372404186.703</v>
      </c>
      <c r="L5954" s="455">
        <f t="shared" ca="1" si="217"/>
        <v>2.1988688749408996E+16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2.1988688749408996E+16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91619536455870.813</v>
      </c>
      <c r="L5955" s="455">
        <f t="shared" ca="1" si="217"/>
        <v>2.2080308285864868E+16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2.2080308285864868E+16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92001284524436.953</v>
      </c>
      <c r="L5956" s="455">
        <f t="shared" ca="1" si="217"/>
        <v>2.2172309570389304E+16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2.2172309570389304E+16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92384623209955.438</v>
      </c>
      <c r="L5957" s="455">
        <f t="shared" ca="1" si="217"/>
        <v>2.226469419359926E+16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2.226469419359926E+16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92769559139996.922</v>
      </c>
      <c r="L5958" s="455">
        <f t="shared" ca="1" si="217"/>
        <v>2.2357463752739256E+16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2.2357463752739256E+16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93156098969746.906</v>
      </c>
      <c r="L5959" s="455">
        <f t="shared" ca="1" si="217"/>
        <v>2.2450619851709004E+16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2.2450619851709004E+16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93544249382120.844</v>
      </c>
      <c r="L5960" s="455">
        <f t="shared" ca="1" si="217"/>
        <v>2.2544164101091124E+16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2.2544164101091124E+16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93934017087879.688</v>
      </c>
      <c r="L5961" s="455">
        <f t="shared" ca="1" si="217"/>
        <v>2.2638098118179004E+16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2.2638098118179004E+16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94325408825745.844</v>
      </c>
      <c r="L5962" s="455">
        <f t="shared" ca="1" si="217"/>
        <v>2.2732423527004748E+16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2.2732423527004748E+16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94718431362519.781</v>
      </c>
      <c r="L5963" s="455">
        <f t="shared" ca="1" si="217"/>
        <v>2.2827141958367268E+16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2.2827141958367268E+16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95113091493196.953</v>
      </c>
      <c r="L5964" s="455">
        <f t="shared" ca="1" si="217"/>
        <v>2.2922255049860464E+16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2.2922255049860464E+16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95509396041085.266</v>
      </c>
      <c r="L5965" s="455">
        <f t="shared" ca="1" si="217"/>
        <v>2.3017764445901548E+16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2.3017764445901548E+16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95907351857923.109</v>
      </c>
      <c r="L5966" s="455">
        <f t="shared" ca="1" si="217"/>
        <v>2.3113671797759472E+16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2.3113671797759472E+16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96306965823997.797</v>
      </c>
      <c r="L5967" s="455">
        <f t="shared" ca="1" si="217"/>
        <v>2.3209978763583468E+16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2.3209978763583468E+16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96708244848264.453</v>
      </c>
      <c r="L5968" s="455">
        <f t="shared" ca="1" si="217"/>
        <v>2.3306687008431732E+16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2.3306687008431732E+16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97111195868465.547</v>
      </c>
      <c r="L5969" s="455">
        <f t="shared" ca="1" si="217"/>
        <v>2.3403798204300196E+16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2.3403798204300196E+16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97515825851250.813</v>
      </c>
      <c r="L5970" s="455">
        <f t="shared" ca="1" si="217"/>
        <v>2.3501314030151448E+16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2.3501314030151448E+16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97922141792297.703</v>
      </c>
      <c r="L5971" s="455">
        <f t="shared" ca="1" si="217"/>
        <v>2.3599236171943744E+16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2.3599236171943744E+16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98330150716432.266</v>
      </c>
      <c r="L5972" s="455">
        <f t="shared" ca="1" si="217"/>
        <v>2.3697566322660176E+16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2.3697566322660176E+16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98739859677750.734</v>
      </c>
      <c r="L5973" s="455">
        <f t="shared" ca="1" si="217"/>
        <v>2.3796306182337928E+16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2.3796306182337928E+16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99151275759741.359</v>
      </c>
      <c r="L5974" s="455">
        <f t="shared" ca="1" si="217"/>
        <v>2.3895457458097668E+16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2.3895457458097668E+16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99564406075406.953</v>
      </c>
      <c r="L5975" s="455">
        <f t="shared" ca="1" si="217"/>
        <v>2.3995021864173076E+16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2.3995021864173076E+16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99979257767387.813</v>
      </c>
      <c r="L5976" s="455">
        <f t="shared" ca="1" si="217"/>
        <v>2.4095001121940464E+16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2.4095001121940464E+16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100395838008085.27</v>
      </c>
      <c r="L5977" s="455">
        <f t="shared" ca="1" si="217"/>
        <v>2.4195396959948548E+16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2.4195396959948548E+16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100814153999785.61</v>
      </c>
      <c r="L5978" s="455">
        <f t="shared" ca="1" si="217"/>
        <v>2.4296211113948332E+16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2.4296211113948332E+16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101234212974784.72</v>
      </c>
      <c r="L5979" s="455">
        <f t="shared" ca="1" si="217"/>
        <v>2.4397445326923116E+16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2.4397445326923116E+16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101656022195512.98</v>
      </c>
      <c r="L5980" s="455">
        <f t="shared" ca="1" si="217"/>
        <v>2.4499101349118628E+16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2.4499101349118628E+16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102079588954660.95</v>
      </c>
      <c r="L5981" s="455">
        <f t="shared" ca="1" si="217"/>
        <v>2.4601180938073288E+16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2.4601180938073288E+16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102504920575305.36</v>
      </c>
      <c r="L5982" s="455">
        <f t="shared" ca="1" si="217"/>
        <v>2.4703685858648592E+16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2.4703685858648592E+16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102932024411035.8</v>
      </c>
      <c r="L5983" s="455">
        <f t="shared" ca="1" si="217"/>
        <v>2.4806617883059628E+16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2.4806617883059628E+16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103360907846081.78</v>
      </c>
      <c r="L5984" s="455">
        <f t="shared" ca="1" si="217"/>
        <v>2.4909978790905708E+16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2.4909978790905708E+16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103791578295440.45</v>
      </c>
      <c r="L5985" s="455">
        <f t="shared" ca="1" si="217"/>
        <v>2.5013770369201148E+16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2.5013770369201148E+16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104224043205004.78</v>
      </c>
      <c r="L5986" s="455">
        <f t="shared" ca="1" si="217"/>
        <v>2.5117994412406152E+16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2.5117994412406152E+16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104658310051692.3</v>
      </c>
      <c r="L5987" s="455">
        <f t="shared" ca="1" si="217"/>
        <v>2.5222652722457844E+16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2.5222652722457844E+16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105094386343574.34</v>
      </c>
      <c r="L5988" s="455">
        <f t="shared" ca="1" si="217"/>
        <v>2.532774710880142E+16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2.532774710880142E+16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105532279620005.92</v>
      </c>
      <c r="L5989" s="455">
        <f t="shared" ca="1" si="217"/>
        <v>2.5433279388421424E+16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2.5433279388421424E+16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105971997451755.94</v>
      </c>
      <c r="L5990" s="455">
        <f t="shared" ca="1" si="217"/>
        <v>2.553925138587318E+16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2.553925138587318E+16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106413547441138.25</v>
      </c>
      <c r="L5991" s="455">
        <f t="shared" ca="1" si="217"/>
        <v>2.564566493331432E+16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2.564566493331432E+16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106856937222143</v>
      </c>
      <c r="L5992" s="455">
        <f t="shared" ca="1" si="217"/>
        <v>2.5752521870536464E+16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2.5752521870536464E+16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107302174460568.59</v>
      </c>
      <c r="L5993" s="455">
        <f t="shared" ca="1" si="217"/>
        <v>2.5859824044997032E+16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2.5859824044997032E+16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107749266854154.3</v>
      </c>
      <c r="L5994" s="455">
        <f t="shared" ca="1" si="217"/>
        <v>2.5967573311851188E+16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2.5967573311851188E+16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108198222132713.28</v>
      </c>
      <c r="L5995" s="455">
        <f t="shared" ca="1" si="217"/>
        <v>2.60757715339839E+16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2.60757715339839E+16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108649048058266.25</v>
      </c>
      <c r="L5996" s="455">
        <f t="shared" ca="1" si="217"/>
        <v>2.6184420582042168E+16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2.6184420582042168E+16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109101752425175.7</v>
      </c>
      <c r="L5997" s="455">
        <f t="shared" ca="1" si="217"/>
        <v>2.6293522334467344E+16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2.6293522334467344E+16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109556343060280.59</v>
      </c>
      <c r="L5998" s="455">
        <f t="shared" ca="1" si="217"/>
        <v>2.6403078677527624E+16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2.6403078677527624E+16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110012827823031.77</v>
      </c>
      <c r="L5999" s="455">
        <f t="shared" ca="1" si="217"/>
        <v>2.6513091505350656E+16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2.6513091505350656E+16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110471214605627.73</v>
      </c>
      <c r="L6000" s="455">
        <f t="shared" ca="1" si="217"/>
        <v>2.6623562719956284E+16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2.6623562719956284E+16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110931511333151.19</v>
      </c>
      <c r="L6001" s="455">
        <f t="shared" ca="1" si="217"/>
        <v>2.6734494231289436E+16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2.6734494231289436E+16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111393725963705.98</v>
      </c>
      <c r="L6002" s="455">
        <f t="shared" ca="1" si="217"/>
        <v>2.684588795725314E+16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2.684588795725314E+16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111857866488554.75</v>
      </c>
      <c r="L6003" s="455">
        <f t="shared" ca="1" si="217"/>
        <v>2.6957745823741696E+16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2.6957745823741696E+16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112323940932257.06</v>
      </c>
      <c r="L6004" s="455">
        <f t="shared" ca="1" si="217"/>
        <v>2.7070069764673952E+16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2.7070069764673952E+16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112791957352808.13</v>
      </c>
      <c r="L6005" s="455">
        <f t="shared" ca="1" si="217"/>
        <v>2.718286172202676E+16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2.718286172202676E+16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113261923841778.17</v>
      </c>
      <c r="L6006" s="455">
        <f t="shared" ca="1" si="217"/>
        <v>2.729612364586854E+16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2.729612364586854E+16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113733848524452.25</v>
      </c>
      <c r="L6007" s="455">
        <f t="shared" ca="1" si="217"/>
        <v>2.7409857494392992E+16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2.7409857494392992E+16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114207739559970.8</v>
      </c>
      <c r="L6008" s="455">
        <f t="shared" ca="1" si="217"/>
        <v>2.7524065233952964E+16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2.7524065233952964E+16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114683605141470.69</v>
      </c>
      <c r="L6009" s="455">
        <f t="shared" ca="1" si="217"/>
        <v>2.7638748839094436E+16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2.7638748839094436E+16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115161453496226.81</v>
      </c>
      <c r="L6010" s="455">
        <f t="shared" ca="1" si="217"/>
        <v>2.7753910292590664E+16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2.7753910292590664E+16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115641292885794.44</v>
      </c>
      <c r="L6011" s="455">
        <f t="shared" ca="1" si="217"/>
        <v>2.786955158547646E+16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2.786955158547646E+16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116123131606151.92</v>
      </c>
      <c r="L6012" s="455">
        <f t="shared" ca="1" si="217"/>
        <v>2.7985674717082612E+16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2.7985674717082612E+16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116606977987844.22</v>
      </c>
      <c r="L6013" s="455">
        <f t="shared" ca="1" si="217"/>
        <v>2.8102281695070456E+16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2.8102281695070456E+16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117092840396126.89</v>
      </c>
      <c r="L6014" s="455">
        <f t="shared" ca="1" si="217"/>
        <v>2.8219374535466584E+16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2.8219374535466584E+16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117580727231110.77</v>
      </c>
      <c r="L6015" s="455">
        <f t="shared" ca="1" si="217"/>
        <v>2.8336955262697696E+16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2.8336955262697696E+16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118070646927907.05</v>
      </c>
      <c r="L6016" s="455">
        <f t="shared" ca="1" si="217"/>
        <v>2.8455025909625604E+16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2.8455025909625604E+16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118562607956773.34</v>
      </c>
      <c r="L6017" s="455">
        <f t="shared" ca="1" si="217"/>
        <v>2.8573588517582376E+16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2.8573588517582376E+16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119056618823259.92</v>
      </c>
      <c r="L6018" s="455">
        <f t="shared" ca="1" si="217"/>
        <v>2.8692645136405636E+16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2.8692645136405636E+16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119552688068356.8</v>
      </c>
      <c r="L6019" s="455">
        <f t="shared" ca="1" si="217"/>
        <v>2.8812197824473992E+16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2.8812197824473992E+16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120050824268641.63</v>
      </c>
      <c r="L6020" s="455">
        <f t="shared" ca="1" si="217"/>
        <v>2.8932248648742632E+16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2.8932248648742632E+16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120551036036427.61</v>
      </c>
      <c r="L6021" s="455">
        <f t="shared" ca="1" si="217"/>
        <v>2.905279968477906E+16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2.905279968477906E+16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121053332019912.77</v>
      </c>
      <c r="L6022" s="455">
        <f t="shared" ca="1" si="217"/>
        <v>2.9173853016798972E+16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2.9173853016798972E+16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121557720903329.05</v>
      </c>
      <c r="L6023" s="455">
        <f t="shared" ca="1" si="217"/>
        <v>2.92954107377023E+16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2.92954107377023E+16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122064211407092.92</v>
      </c>
      <c r="L6024" s="455">
        <f t="shared" ca="1" si="217"/>
        <v>2.9417474949109392E+16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2.9417474949109392E+16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122572812287955.8</v>
      </c>
      <c r="L6025" s="455">
        <f t="shared" ca="1" si="217"/>
        <v>2.9540047761397348E+16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2.9540047761397348E+16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123083532339155.61</v>
      </c>
      <c r="L6026" s="455">
        <f t="shared" ca="1" si="217"/>
        <v>2.9663131293736504E+16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2.9663131293736504E+16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123596380390568.77</v>
      </c>
      <c r="L6027" s="455">
        <f t="shared" ca="1" si="217"/>
        <v>2.9786727674127072E+16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2.9786727674127072E+16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124111365308862.78</v>
      </c>
      <c r="L6028" s="455">
        <f t="shared" ca="1" si="217"/>
        <v>2.9910839039435936E+16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2.9910839039435936E+16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124628495997649.75</v>
      </c>
      <c r="L6029" s="455">
        <f t="shared" ca="1" si="217"/>
        <v>3.0035467535433584E+16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3.0035467535433584E+16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125147781397639.94</v>
      </c>
      <c r="L6030" s="455">
        <f t="shared" ca="1" si="217"/>
        <v>3.0160615316831224E+16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3.0160615316831224E+16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125669230486796.78</v>
      </c>
      <c r="L6031" s="455">
        <f t="shared" ca="1" si="217"/>
        <v>3.028628454731802E+16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3.028628454731802E+16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126192852280491.75</v>
      </c>
      <c r="L6032" s="455">
        <f t="shared" ca="1" si="217"/>
        <v>3.0412477399598512E+16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3.0412477399598512E+16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126718655831660.45</v>
      </c>
      <c r="L6033" s="455">
        <f t="shared" ca="1" si="217"/>
        <v>3.0539196055430172E+16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3.0539196055430172E+16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127246650230959.05</v>
      </c>
      <c r="L6034" s="455">
        <f t="shared" ca="1" si="217"/>
        <v>3.0666442705661132E+16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3.0666442705661132E+16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127776844606921.39</v>
      </c>
      <c r="L6035" s="455">
        <f t="shared" ca="1" si="217"/>
        <v>3.0794219550268052E+16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3.0794219550268052E+16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128309248126116.89</v>
      </c>
      <c r="L6036" s="455">
        <f t="shared" ca="1" si="217"/>
        <v>3.0922528798394168E+16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3.0922528798394168E+16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128843869993309.03</v>
      </c>
      <c r="L6037" s="455">
        <f t="shared" ca="1" si="217"/>
        <v>3.1051372668387476E+16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3.1051372668387476E+16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129380719451614.48</v>
      </c>
      <c r="L6038" s="455">
        <f t="shared" ca="1" si="217"/>
        <v>3.1180753387839092E+16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3.1180753387839092E+16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129919805782662.89</v>
      </c>
      <c r="L6039" s="455">
        <f t="shared" ca="1" si="217"/>
        <v>3.1310673193621756E+16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3.1310673193621756E+16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130461138306757.31</v>
      </c>
      <c r="L6040" s="455">
        <f t="shared" ca="1" si="217"/>
        <v>3.1441134331928512E+16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3.1441134331928512E+16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131004726383035.48</v>
      </c>
      <c r="L6041" s="455">
        <f t="shared" ca="1" si="217"/>
        <v>3.1572139058311548E+16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3.1572139058311548E+16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131550579409631.44</v>
      </c>
      <c r="L6042" s="455">
        <f t="shared" ca="1" si="217"/>
        <v>3.170368963772118E+16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3.170368963772118E+16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132098706823838.25</v>
      </c>
      <c r="L6043" s="455">
        <f t="shared" ca="1" si="217"/>
        <v>3.183578834454502E+16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3.183578834454502E+16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132649118102270.92</v>
      </c>
      <c r="L6044" s="455">
        <f t="shared" ca="1" si="217"/>
        <v>3.1968437462647292E+16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3.1968437462647292E+16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133201822761030.38</v>
      </c>
      <c r="L6045" s="455">
        <f t="shared" ca="1" si="217"/>
        <v>3.2101639285408324E+16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3.2101639285408324E+16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133756830355868</v>
      </c>
      <c r="L6046" s="455">
        <f t="shared" ca="1" si="217"/>
        <v>3.2235396115764192E+16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3.2235396115764192E+16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134314150482350.8</v>
      </c>
      <c r="L6047" s="455">
        <f t="shared" ca="1" si="217"/>
        <v>3.2369710266246544E+16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3.2369710266246544E+16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134873792776027.28</v>
      </c>
      <c r="L6048" s="455">
        <f t="shared" ca="1" si="217"/>
        <v>3.2504584059022572E+16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3.2504584059022572E+16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135435766912594.03</v>
      </c>
      <c r="L6049" s="455">
        <f t="shared" ca="1" si="217"/>
        <v>3.2640019825935168E+16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3.2640019825935168E+16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136000082608063.2</v>
      </c>
      <c r="L6050" s="455">
        <f t="shared" ca="1" si="217"/>
        <v>3.2776019908543232E+16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3.2776019908543232E+16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136566749618930.13</v>
      </c>
      <c r="L6051" s="455">
        <f t="shared" ca="1" si="217"/>
        <v>3.2912586658162164E+16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3.2912586658162164E+16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137135777742342.34</v>
      </c>
      <c r="L6052" s="455">
        <f t="shared" ca="1" si="217"/>
        <v>3.3049722435904508E+16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3.3049722435904508E+16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137707176816268.78</v>
      </c>
      <c r="L6053" s="455">
        <f t="shared" ca="1" si="217"/>
        <v>3.3187429612720776E+16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3.3187429612720776E+16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138280956719669.92</v>
      </c>
      <c r="L6054" s="455">
        <f t="shared" ca="1" si="217"/>
        <v>3.3325710569440444E+16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3.3325710569440444E+16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138857127372668.52</v>
      </c>
      <c r="L6055" s="455">
        <f t="shared" ca="1" si="217"/>
        <v>3.3464567696813112E+16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3.3464567696813112E+16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139435698736721.3</v>
      </c>
      <c r="L6056" s="455">
        <f t="shared" ca="1" si="217"/>
        <v>3.3604003395549832E+16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3.3604003395549832E+16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140016680814790.98</v>
      </c>
      <c r="L6057" s="455">
        <f t="shared" ca="1" si="217"/>
        <v>3.3744020076364624E+16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3.3744020076364624E+16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140600083651519.27</v>
      </c>
      <c r="L6058" s="455">
        <f t="shared" ca="1" si="217"/>
        <v>3.3884620160016144E+16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3.3884620160016144E+16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141185917333400.59</v>
      </c>
      <c r="L6059" s="455">
        <f t="shared" ca="1" si="217"/>
        <v>3.4025806077349544E+16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3.4025806077349544E+16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141774191988956.44</v>
      </c>
      <c r="L6060" s="455">
        <f t="shared" ca="1" si="217"/>
        <v>3.41675802693385E+16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3.41675802693385E+16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142364917788910.41</v>
      </c>
      <c r="L6061" s="455">
        <f t="shared" ca="1" si="217"/>
        <v>3.4309945187127412E+16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3.4309945187127412E+16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142958104946364.22</v>
      </c>
      <c r="L6062" s="455">
        <f t="shared" ca="1" si="217"/>
        <v>3.4452903292073776E+16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3.4452903292073776E+16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143553763716974.06</v>
      </c>
      <c r="L6063" s="455">
        <f t="shared" ca="1" si="217"/>
        <v>3.4596457055790752E+16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3.4596457055790752E+16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144151904399128.13</v>
      </c>
      <c r="L6064" s="455">
        <f t="shared" ca="1" si="217"/>
        <v>3.474060896018988E+16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3.474060896018988E+16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144752537334124.5</v>
      </c>
      <c r="L6065" s="455">
        <f t="shared" ca="1" si="217"/>
        <v>3.4885361497524004E+16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3.4885361497524004E+16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145355672906350</v>
      </c>
      <c r="L6066" s="455">
        <f t="shared" ca="1" si="217"/>
        <v>3.5030717170430352E+16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3.5030717170430352E+16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145961321543459.78</v>
      </c>
      <c r="L6067" s="455">
        <f t="shared" ca="1" si="217"/>
        <v>3.5176678491973812E+16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3.5176678491973812E+16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146569493716557.56</v>
      </c>
      <c r="L6068" s="455">
        <f t="shared" ca="1" si="217"/>
        <v>3.5323247985690368E+16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3.5323247985690368E+16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147180199940376.53</v>
      </c>
      <c r="L6069" s="455">
        <f t="shared" ca="1" si="217"/>
        <v>3.5470428185630744E+16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3.5470428185630744E+16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147793450773461.44</v>
      </c>
      <c r="L6070" s="455">
        <f t="shared" ca="1" si="217"/>
        <v>3.5618221636404204E+16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3.5618221636404204E+16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148409256818350.84</v>
      </c>
      <c r="L6071" s="455">
        <f t="shared" ca="1" si="217"/>
        <v>3.5766630893222556E+16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3.5766630893222556E+16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149027628721760.66</v>
      </c>
      <c r="L6072" s="455">
        <f t="shared" ca="1" si="217"/>
        <v>3.5915658521944316E+16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3.5915658521944316E+16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149648577174768</v>
      </c>
      <c r="L6073" s="455">
        <f t="shared" ca="1" si="217"/>
        <v>3.6065307099119088E+16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3.6065307099119088E+16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150272112912996.19</v>
      </c>
      <c r="L6074" s="455">
        <f t="shared" ca="1" si="217"/>
        <v>3.6215579212032088E+16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3.6215579212032088E+16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150898246716800.38</v>
      </c>
      <c r="L6075" s="455">
        <f t="shared" ca="1" si="217"/>
        <v>3.6366477458748888E+16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3.6366477458748888E+16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151526989411453.69</v>
      </c>
      <c r="L6076" s="455">
        <f t="shared" ca="1" si="217"/>
        <v>3.6518004448160344E+16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3.6518004448160344E+16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152158351867334.75</v>
      </c>
      <c r="L6077" s="455">
        <f t="shared" ca="1" si="217"/>
        <v>3.667016280002768E+16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3.667016280002768E+16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152792345000115.34</v>
      </c>
      <c r="L6078" s="455">
        <f t="shared" ca="1" si="217"/>
        <v>3.6822955145027792E+16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3.6822955145027792E+16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153428979770949.13</v>
      </c>
      <c r="L6079" s="455">
        <f t="shared" ca="1" si="217"/>
        <v>3.6976384124798744E+16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3.6976384124798744E+16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154068267186661.44</v>
      </c>
      <c r="L6080" s="455">
        <f t="shared" ca="1" si="217"/>
        <v>3.7130452391985408E+16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3.7130452391985408E+16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154710218299939.19</v>
      </c>
      <c r="L6081" s="455">
        <f t="shared" ca="1" si="217"/>
        <v>3.7285162610285344E+16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3.7285162610285344E+16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155354844209522.25</v>
      </c>
      <c r="L6082" s="455">
        <f t="shared" ca="1" si="217"/>
        <v>3.7440517454494864E+16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3.7440517454494864E+16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156002156060395.25</v>
      </c>
      <c r="L6083" s="455">
        <f t="shared" ca="1" si="217"/>
        <v>3.7596519610555256E+16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3.7596519610555256E+16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156652165043980.22</v>
      </c>
      <c r="L6084" s="455">
        <f t="shared" ca="1" si="217"/>
        <v>3.775317177559924E+16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3.775317177559924E+16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157304882398330.16</v>
      </c>
      <c r="L6085" s="455">
        <f t="shared" ca="1" si="217"/>
        <v>3.7910476657997568E+16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3.7910476657997568E+16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157960319408323.19</v>
      </c>
      <c r="L6086" s="455">
        <f t="shared" ca="1" si="217"/>
        <v>3.8068436977405888E+16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3.8068436977405888E+16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158618487405857.88</v>
      </c>
      <c r="L6087" s="455">
        <f t="shared" ca="1" si="217"/>
        <v>3.8227055464811744E+16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3.8227055464811744E+16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159279397770048.94</v>
      </c>
      <c r="L6088" s="455">
        <f t="shared" ca="1" si="217"/>
        <v>3.8386334862581792E+16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3.8386334862581792E+16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159943061927424.13</v>
      </c>
      <c r="L6089" s="455">
        <f t="shared" ca="1" si="217"/>
        <v>3.8546277924509216E+16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3.8546277924509216E+16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160609491352121.72</v>
      </c>
      <c r="L6090" s="455">
        <f t="shared" ca="1" si="217"/>
        <v>3.8706887415861336E+16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3.8706887415861336E+16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161278697566088.91</v>
      </c>
      <c r="L6091" s="455">
        <f t="shared" ca="1" si="217"/>
        <v>3.8868166113427424E+16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3.8868166113427424E+16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161950692139280.94</v>
      </c>
      <c r="L6092" s="455">
        <f t="shared" ca="1" si="217"/>
        <v>3.9030116805566704E+16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3.9030116805566704E+16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162625486689861.25</v>
      </c>
      <c r="L6093" s="455">
        <f t="shared" ca="1" si="217"/>
        <v>3.9192742292256568E+16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3.9192742292256568E+16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163303092884402.38</v>
      </c>
      <c r="L6094" s="455">
        <f t="shared" ca="1" si="217"/>
        <v>3.9356045385140968E+16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3.9356045385140968E+16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163983522438087.38</v>
      </c>
      <c r="L6095" s="455">
        <f t="shared" ca="1" si="217"/>
        <v>3.9520028907579056E+16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3.9520028907579056E+16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164666787114912.72</v>
      </c>
      <c r="L6096" s="455">
        <f t="shared" ca="1" si="217"/>
        <v>3.9684695694693968E+16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3.9684695694693968E+16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165352898727891.53</v>
      </c>
      <c r="L6097" s="455">
        <f t="shared" ca="1" si="217"/>
        <v>3.9850048593421856E+16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3.9850048593421856E+16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166041869139257.72</v>
      </c>
      <c r="L6098" s="455">
        <f t="shared" ca="1" si="217"/>
        <v>4.0016090462561112E+16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4.0016090462561112E+16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166733710260671.31</v>
      </c>
      <c r="L6099" s="455">
        <f t="shared" ca="1" si="217"/>
        <v>4.0182824172821784E+16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4.0182824172821784E+16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167428434053424.09</v>
      </c>
      <c r="L6100" s="455">
        <f t="shared" ca="1" si="217"/>
        <v>4.0350252606875208E+16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4.0350252606875208E+16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168126052528646.69</v>
      </c>
      <c r="L6101" s="455">
        <f t="shared" ca="1" si="217"/>
        <v>4.0518378659403856E+16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4.0518378659403856E+16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168826577747516.06</v>
      </c>
      <c r="L6102" s="455">
        <f t="shared" ca="1" si="217"/>
        <v>4.0687205237151376E+16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4.0687205237151376E+16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169530021821464.06</v>
      </c>
      <c r="L6103" s="455">
        <f t="shared" ca="1" si="217"/>
        <v>4.085673525897284E+16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4.085673525897284E+16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170236396912386.84</v>
      </c>
      <c r="L6104" s="455">
        <f t="shared" ca="1" si="217"/>
        <v>4.1026971655885224E+16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4.1026971655885224E+16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170945715232855.09</v>
      </c>
      <c r="L6105" s="455">
        <f t="shared" ca="1" si="217"/>
        <v>4.119791737111808E+16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4.119791737111808E+16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171657989046325.34</v>
      </c>
      <c r="L6106" s="455">
        <f t="shared" ca="1" si="217"/>
        <v>4.1369575360164408E+16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4.1369575360164408E+16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172373230667351.69</v>
      </c>
      <c r="L6107" s="455">
        <f t="shared" ca="1" si="217"/>
        <v>4.154194859083176E+16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4.154194859083176E+16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173091452461799</v>
      </c>
      <c r="L6108" s="455">
        <f t="shared" ca="1" si="217"/>
        <v>4.171504004329356E+16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4.171504004329356E+16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173812666847056.5</v>
      </c>
      <c r="L6109" s="455">
        <f t="shared" ca="1" si="217"/>
        <v>4.1888852710140616E+16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4.1888852710140616E+16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174536886292252.56</v>
      </c>
      <c r="L6110" s="455">
        <f t="shared" ca="1" si="217"/>
        <v>4.2063389596432872E+16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4.2063389596432872E+16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175264123318470.31</v>
      </c>
      <c r="L6111" s="455">
        <f t="shared" ca="1" si="217"/>
        <v>4.2238653719751344E+16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4.2238653719751344E+16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175994390498963.94</v>
      </c>
      <c r="L6112" s="455">
        <f t="shared" ca="1" si="217"/>
        <v>4.2414648110250304E+16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4.2414648110250304E+16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176727700459376.25</v>
      </c>
      <c r="L6113" s="455">
        <f t="shared" ca="1" si="217"/>
        <v>4.259137581070968E+16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4.259137581070968E+16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177464065877957</v>
      </c>
      <c r="L6114" s="455">
        <f t="shared" ca="1" si="217"/>
        <v>4.276883987658764E+16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4.276883987658764E+16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178203499485781.84</v>
      </c>
      <c r="L6115" s="455">
        <f t="shared" ca="1" si="217"/>
        <v>4.2947043376073424E+16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4.2947043376073424E+16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178946014066972.59</v>
      </c>
      <c r="L6116" s="455">
        <f t="shared" ca="1" si="217"/>
        <v>4.31259893901404E+16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4.31259893901404E+16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179691622458918.34</v>
      </c>
      <c r="L6117" s="455">
        <f t="shared" ca="1" si="217"/>
        <v>4.330568101259932E+16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4.330568101259932E+16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180440337552497.16</v>
      </c>
      <c r="L6118" s="455">
        <f t="shared" ca="1" si="217"/>
        <v>4.3486121350151816E+16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4.3486121350151816E+16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181192172292299.22</v>
      </c>
      <c r="L6119" s="455">
        <f t="shared" ca="1" si="217"/>
        <v>4.3667313522444112E+16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4.3667313522444112E+16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181947139676850.47</v>
      </c>
      <c r="L6120" s="455">
        <f t="shared" ca="1" si="217"/>
        <v>4.384926066212096E+16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4.384926066212096E+16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182705252758837.34</v>
      </c>
      <c r="L6121" s="455">
        <f t="shared" ca="1" si="217"/>
        <v>4.40319659148798E+16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4.40319659148798E+16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183466524645332.5</v>
      </c>
      <c r="L6122" s="455">
        <f t="shared" ca="1" si="217"/>
        <v>4.4215432439525136E+16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4.4215432439525136E+16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184230968498021.41</v>
      </c>
      <c r="L6123" s="455">
        <f t="shared" ca="1" si="217"/>
        <v>4.439966340802316E+16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4.439966340802316E+16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184998597533429.84</v>
      </c>
      <c r="L6124" s="455">
        <f t="shared" ca="1" si="217"/>
        <v>4.4584662005556592E+16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4.4584662005556592E+16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185769425023152.47</v>
      </c>
      <c r="L6125" s="455">
        <f t="shared" ca="1" si="217"/>
        <v>4.4770431430579744E+16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4.4770431430579744E+16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186543464294082.25</v>
      </c>
      <c r="L6126" s="455">
        <f t="shared" ca="1" si="217"/>
        <v>4.4956974894873824E+16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4.4956974894873824E+16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187320728728640.94</v>
      </c>
      <c r="L6127" s="455">
        <f t="shared" ca="1" si="217"/>
        <v>4.5144295623602464E+16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4.5144295623602464E+16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188101231765010.25</v>
      </c>
      <c r="L6128" s="455">
        <f t="shared" ref="L6128:L6250" ca="1" si="222">I6128-J6128+K6128</f>
        <v>4.5332396855367472E+16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4.5332396855367472E+16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188884986897364.47</v>
      </c>
      <c r="L6129" s="455">
        <f t="shared" ca="1" si="222"/>
        <v>4.552128184226484E+16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4.552128184226484E+16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189672007676103.5</v>
      </c>
      <c r="L6130" s="455">
        <f t="shared" ca="1" si="222"/>
        <v>4.5710953849940944E+16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4.5710953849940944E+16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190462307708087.25</v>
      </c>
      <c r="L6131" s="455">
        <f t="shared" ca="1" si="222"/>
        <v>4.5901416157649032E+16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4.5901416157649032E+16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191255900656870.97</v>
      </c>
      <c r="L6132" s="455">
        <f t="shared" ca="1" si="222"/>
        <v>4.6092672058305904E+16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4.6092672058305904E+16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192052800242941.25</v>
      </c>
      <c r="L6133" s="455">
        <f t="shared" ca="1" si="222"/>
        <v>4.6284724858548848E+16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4.6284724858548848E+16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192853020243953.53</v>
      </c>
      <c r="L6134" s="455">
        <f t="shared" ca="1" si="222"/>
        <v>4.64775778787928E+16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4.64775778787928E+16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193656574494970</v>
      </c>
      <c r="L6135" s="455">
        <f t="shared" ca="1" si="222"/>
        <v>4.6671234453287768E+16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4.6671234453287768E+16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194463476888699.03</v>
      </c>
      <c r="L6136" s="455">
        <f t="shared" ca="1" si="222"/>
        <v>4.6865697930176464E+16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4.6865697930176464E+16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195273741375735.25</v>
      </c>
      <c r="L6137" s="455">
        <f t="shared" ca="1" si="222"/>
        <v>4.70609716715522E+16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4.70609716715522E+16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196087381964800.84</v>
      </c>
      <c r="L6138" s="455">
        <f t="shared" ca="1" si="222"/>
        <v>4.7257059053517E+16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4.7257059053517E+16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196904412722987.5</v>
      </c>
      <c r="L6139" s="455">
        <f t="shared" ca="1" si="222"/>
        <v>4.7453963466239984E+16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4.7453963466239984E+16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197724847775999.94</v>
      </c>
      <c r="L6140" s="455">
        <f t="shared" ca="1" si="222"/>
        <v>4.7651688314015984E+16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4.7651688314015984E+16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198548701308399.94</v>
      </c>
      <c r="L6141" s="455">
        <f t="shared" ca="1" si="222"/>
        <v>4.7850237015324384E+16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4.7850237015324384E+16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199375987563851.59</v>
      </c>
      <c r="L6142" s="455">
        <f t="shared" ca="1" si="222"/>
        <v>4.8049613002888232E+16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4.8049613002888232E+16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200206720845367.63</v>
      </c>
      <c r="L6143" s="455">
        <f t="shared" ca="1" si="222"/>
        <v>4.82498197237336E+16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4.82498197237336E+16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201040915515556.66</v>
      </c>
      <c r="L6144" s="455">
        <f t="shared" ca="1" si="222"/>
        <v>4.845086063924916E+16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4.845086063924916E+16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201878585996871.5</v>
      </c>
      <c r="L6145" s="455">
        <f t="shared" ca="1" si="222"/>
        <v>4.8652739225246032E+16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4.8652739225246032E+16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202719746771858.47</v>
      </c>
      <c r="L6146" s="455">
        <f t="shared" ca="1" si="222"/>
        <v>4.8855458972017888E+16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4.8855458972017888E+16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203564412383407.88</v>
      </c>
      <c r="L6147" s="455">
        <f t="shared" ca="1" si="222"/>
        <v>4.9059023384401296E+16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4.9059023384401296E+16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204412597435005.41</v>
      </c>
      <c r="L6148" s="455">
        <f t="shared" ca="1" si="222"/>
        <v>4.9263435981836304E+16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4.9263435981836304E+16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205264316590984.59</v>
      </c>
      <c r="L6149" s="455">
        <f t="shared" ca="1" si="222"/>
        <v>4.9468700298427288E+16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4.9468700298427288E+16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206119584576780.38</v>
      </c>
      <c r="L6150" s="455">
        <f t="shared" ca="1" si="222"/>
        <v>4.9674819883004072E+16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4.9674819883004072E+16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206978416179183.63</v>
      </c>
      <c r="L6151" s="455">
        <f t="shared" ca="1" si="222"/>
        <v>4.9881798299183256E+16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4.9881798299183256E+16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207840826246596.91</v>
      </c>
      <c r="L6152" s="455">
        <f t="shared" ca="1" si="222"/>
        <v>5.0089639125429856E+16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5.0089639125429856E+16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208706829689291.06</v>
      </c>
      <c r="L6153" s="455">
        <f t="shared" ca="1" si="222"/>
        <v>5.0298345955119144E+16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5.0298345955119144E+16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209576441479663.09</v>
      </c>
      <c r="L6154" s="455">
        <f t="shared" ca="1" si="222"/>
        <v>5.0507922396598808E+16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5.0507922396598808E+16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210449676652495.03</v>
      </c>
      <c r="L6155" s="455">
        <f t="shared" ca="1" si="222"/>
        <v>5.0718372073251304E+16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5.0718372073251304E+16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211326550305213.75</v>
      </c>
      <c r="L6156" s="455">
        <f t="shared" ca="1" si="222"/>
        <v>5.092969862355652E+16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5.092969862355652E+16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212207077598152.16</v>
      </c>
      <c r="L6157" s="455">
        <f t="shared" ca="1" si="222"/>
        <v>5.1141905701154672E+16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5.1141905701154672E+16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213091273754811.13</v>
      </c>
      <c r="L6158" s="455">
        <f t="shared" ca="1" si="222"/>
        <v>5.135499697490948E+16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5.135499697490948E+16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213979154062122.84</v>
      </c>
      <c r="L6159" s="455">
        <f t="shared" ca="1" si="222"/>
        <v>5.15689761289716E+16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5.15689761289716E+16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214870733870715</v>
      </c>
      <c r="L6160" s="455">
        <f t="shared" ca="1" si="222"/>
        <v>5.1783846862842312E+16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5.1783846862842312E+16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215766028595176.31</v>
      </c>
      <c r="L6161" s="455">
        <f t="shared" ca="1" si="222"/>
        <v>5.1999612891437488E+16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5.1999612891437488E+16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216665053714322.88</v>
      </c>
      <c r="L6162" s="455">
        <f t="shared" ca="1" si="222"/>
        <v>5.2216277945151808E+16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5.2216277945151808E+16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217567824771465.88</v>
      </c>
      <c r="L6163" s="455">
        <f t="shared" ca="1" si="222"/>
        <v>5.2433845769923272E+16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5.2433845769923272E+16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218474357374680.31</v>
      </c>
      <c r="L6164" s="455">
        <f t="shared" ca="1" si="222"/>
        <v>5.2652320127297952E+16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5.2652320127297952E+16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219384667197074.81</v>
      </c>
      <c r="L6165" s="455">
        <f t="shared" ca="1" si="222"/>
        <v>5.2871704794495024E+16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5.2871704794495024E+16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220298769977062.59</v>
      </c>
      <c r="L6166" s="455">
        <f t="shared" ca="1" si="222"/>
        <v>5.3092003564472088E+16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5.3092003564472088E+16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221216681518633.69</v>
      </c>
      <c r="L6167" s="455">
        <f t="shared" ca="1" si="222"/>
        <v>5.331322024599072E+16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5.331322024599072E+16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222138417691628</v>
      </c>
      <c r="L6168" s="455">
        <f t="shared" ca="1" si="222"/>
        <v>5.3535358663682352E+16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5.3535358663682352E+16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223063994432009.81</v>
      </c>
      <c r="L6169" s="455">
        <f t="shared" ca="1" si="222"/>
        <v>5.375842265811436E+16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5.375842265811436E+16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223993427742143.16</v>
      </c>
      <c r="L6170" s="455">
        <f t="shared" ca="1" si="222"/>
        <v>5.3982416085856504E+16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5.3982416085856504E+16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224926733691068.75</v>
      </c>
      <c r="L6171" s="455">
        <f t="shared" ca="1" si="222"/>
        <v>5.4207342819547576E+16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5.4207342819547576E+16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225863928414781.56</v>
      </c>
      <c r="L6172" s="455">
        <f t="shared" ca="1" si="222"/>
        <v>5.443320674796236E+16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5.443320674796236E+16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226805028116509.84</v>
      </c>
      <c r="L6173" s="455">
        <f t="shared" ca="1" si="222"/>
        <v>5.4660011776078872E+16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5.4660011776078872E+16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227750049066995.28</v>
      </c>
      <c r="L6174" s="455">
        <f t="shared" ca="1" si="222"/>
        <v>5.4887761825145864E+16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5.4887761825145864E+16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228699007604774.44</v>
      </c>
      <c r="L6175" s="455">
        <f t="shared" ca="1" si="222"/>
        <v>5.511646083275064E+16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5.511646083275064E+16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229651920136461</v>
      </c>
      <c r="L6176" s="455">
        <f t="shared" ca="1" si="222"/>
        <v>5.5346112752887104E+16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5.5346112752887104E+16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230608803137029.59</v>
      </c>
      <c r="L6177" s="455">
        <f t="shared" ca="1" si="222"/>
        <v>5.5576721556024136E+16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5.5576721556024136E+16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231569673150100.56</v>
      </c>
      <c r="L6178" s="455">
        <f t="shared" ca="1" si="222"/>
        <v>5.580829122917424E+16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5.580829122917424E+16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232534546788226</v>
      </c>
      <c r="L6179" s="455">
        <f t="shared" ca="1" si="222"/>
        <v>5.6040825775962464E+16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5.6040825775962464E+16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233503440733176.94</v>
      </c>
      <c r="L6180" s="455">
        <f t="shared" ca="1" si="222"/>
        <v>5.627432921669564E+16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5.627432921669564E+16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234476371736231.84</v>
      </c>
      <c r="L6181" s="455">
        <f t="shared" ca="1" si="222"/>
        <v>5.6508805588431872E+16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5.6508805588431872E+16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235453356618466.13</v>
      </c>
      <c r="L6182" s="455">
        <f t="shared" ca="1" si="222"/>
        <v>5.6744258945050336E+16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5.6744258945050336E+16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236434412271043.06</v>
      </c>
      <c r="L6183" s="455">
        <f t="shared" ca="1" si="222"/>
        <v>5.6980693357321376E+16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5.6980693357321376E+16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237419555655505.75</v>
      </c>
      <c r="L6184" s="455">
        <f t="shared" ca="1" si="222"/>
        <v>5.721811291297688E+16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5.721811291297688E+16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238408803804070.28</v>
      </c>
      <c r="L6185" s="455">
        <f t="shared" ca="1" si="222"/>
        <v>5.7456521716780952E+16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5.7456521716780952E+16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239402173819920.63</v>
      </c>
      <c r="L6186" s="455">
        <f t="shared" ca="1" si="222"/>
        <v>5.7695923890600872E+16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5.7695923890600872E+16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240399682877503.63</v>
      </c>
      <c r="L6187" s="455">
        <f t="shared" ca="1" si="222"/>
        <v>5.7936323573478376E+16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5.7936323573478376E+16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241401348222826.53</v>
      </c>
      <c r="L6188" s="455">
        <f t="shared" ca="1" si="222"/>
        <v>5.81777249217012E+16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5.81777249217012E+16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242407187173755</v>
      </c>
      <c r="L6189" s="455">
        <f t="shared" ca="1" si="222"/>
        <v>5.8420132108874952E+16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5.8420132108874952E+16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243417217120312.28</v>
      </c>
      <c r="L6190" s="455">
        <f t="shared" ca="1" si="222"/>
        <v>5.8663549325995264E+16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5.8663549325995264E+16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244431455524980.25</v>
      </c>
      <c r="L6191" s="455">
        <f t="shared" ca="1" si="222"/>
        <v>5.8907980781520248E+16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5.8907980781520248E+16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245449919923001.03</v>
      </c>
      <c r="L6192" s="455">
        <f t="shared" ca="1" si="222"/>
        <v>5.9153430701443248E+16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5.9153430701443248E+16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246472627922680.19</v>
      </c>
      <c r="L6193" s="455">
        <f t="shared" ca="1" si="222"/>
        <v>5.9399903329365928E+16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5.9399903329365928E+16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247499597205691.38</v>
      </c>
      <c r="L6194" s="455">
        <f t="shared" ca="1" si="222"/>
        <v>5.9647402926571616E+16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5.9647402926571616E+16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248530845527381.75</v>
      </c>
      <c r="L6195" s="455">
        <f t="shared" ca="1" si="222"/>
        <v>5.9895933772099E+16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5.9895933772099E+16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249566390717079.16</v>
      </c>
      <c r="L6196" s="455">
        <f t="shared" ca="1" si="222"/>
        <v>6.014550016281608E+16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6.014550016281608E+16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250606250678400.38</v>
      </c>
      <c r="L6197" s="455">
        <f t="shared" ca="1" si="222"/>
        <v>6.039610641349448E+16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6.039610641349448E+16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251650443389560.38</v>
      </c>
      <c r="L6198" s="455">
        <f t="shared" ca="1" si="222"/>
        <v>6.064775685688404E+16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6.064775685688404E+16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252698986903683.5</v>
      </c>
      <c r="L6199" s="455">
        <f t="shared" ca="1" si="222"/>
        <v>6.090045584378772E+16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6.090045584378772E+16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253751899349115.53</v>
      </c>
      <c r="L6200" s="455">
        <f t="shared" ca="1" si="222"/>
        <v>6.1154207743136832E+16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6.1154207743136832E+16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254809198929736.78</v>
      </c>
      <c r="L6201" s="455">
        <f t="shared" ca="1" si="222"/>
        <v>6.1409016942066568E+16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6.1409016942066568E+16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255870903925277.38</v>
      </c>
      <c r="L6202" s="455">
        <f t="shared" ca="1" si="222"/>
        <v>6.1664887845991848E+16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6.1664887845991848E+16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256937032691632.69</v>
      </c>
      <c r="L6203" s="455">
        <f t="shared" ca="1" si="222"/>
        <v>6.192182487868348E+16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6.192182487868348E+16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258007603661181.19</v>
      </c>
      <c r="L6204" s="455">
        <f t="shared" ca="1" si="222"/>
        <v>6.2179832482344664E+16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6.2179832482344664E+16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259082635343102.78</v>
      </c>
      <c r="L6205" s="455">
        <f t="shared" ca="1" si="222"/>
        <v>6.2438915117687768E+16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6.2438915117687768E+16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260162146323699.03</v>
      </c>
      <c r="L6206" s="455">
        <f t="shared" ca="1" si="222"/>
        <v>6.2699077264011464E+16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6.2699077264011464E+16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261246155266714.44</v>
      </c>
      <c r="L6207" s="455">
        <f t="shared" ca="1" si="222"/>
        <v>6.2960323419278176E+16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6.2960323419278176E+16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262334680913659.06</v>
      </c>
      <c r="L6208" s="455">
        <f t="shared" ca="1" si="222"/>
        <v>6.3222658100191832E+16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6.3222658100191832E+16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263427742084132.63</v>
      </c>
      <c r="L6209" s="455">
        <f t="shared" ca="1" si="222"/>
        <v>6.3486085842275968E+16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6.3486085842275968E+16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264525357676149.84</v>
      </c>
      <c r="L6210" s="455">
        <f t="shared" ca="1" si="222"/>
        <v>6.375061119995212E+16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6.375061119995212E+16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265627546666467.16</v>
      </c>
      <c r="L6211" s="455">
        <f t="shared" ca="1" si="222"/>
        <v>6.4016238746618584E+16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6.4016238746618584E+16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266734328110910.75</v>
      </c>
      <c r="L6212" s="455">
        <f t="shared" ca="1" si="222"/>
        <v>6.4282973074729496E+16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6.4282973074729496E+16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267845721144706.22</v>
      </c>
      <c r="L6213" s="455">
        <f t="shared" ca="1" si="222"/>
        <v>6.45508187958742E+16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6.45508187958742E+16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268961744982809.19</v>
      </c>
      <c r="L6214" s="455">
        <f t="shared" ca="1" si="222"/>
        <v>6.4819780540857008E+16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6.4819780540857008E+16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270082418920237.56</v>
      </c>
      <c r="L6215" s="455">
        <f t="shared" ca="1" si="222"/>
        <v>6.5089862959777248E+16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6.5089862959777248E+16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271207762332405.16</v>
      </c>
      <c r="L6216" s="455">
        <f t="shared" ca="1" si="222"/>
        <v>6.5361070722109656E+16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6.5361070722109656E+16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272337794675456.91</v>
      </c>
      <c r="L6217" s="455">
        <f t="shared" ca="1" si="222"/>
        <v>6.5633408516785112E+16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6.5633408516785112E+16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273472535486604.63</v>
      </c>
      <c r="L6218" s="455">
        <f t="shared" ca="1" si="222"/>
        <v>6.590688105227172E+16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6.590688105227172E+16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274612004384465.5</v>
      </c>
      <c r="L6219" s="455">
        <f t="shared" ca="1" si="222"/>
        <v>6.6181493056656184E+16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6.6181493056656184E+16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275756221069400.72</v>
      </c>
      <c r="L6220" s="455">
        <f t="shared" ca="1" si="222"/>
        <v>6.6457249277725584E+16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6.6457249277725584E+16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276905205323856.59</v>
      </c>
      <c r="L6221" s="455">
        <f t="shared" ca="1" si="222"/>
        <v>6.673415448304944E+16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6.673415448304944E+16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278058977012706.03</v>
      </c>
      <c r="L6222" s="455">
        <f t="shared" ca="1" si="222"/>
        <v>6.7012213460062144E+16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6.7012213460062144E+16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279217556083592.22</v>
      </c>
      <c r="L6223" s="455">
        <f t="shared" ca="1" si="222"/>
        <v>6.7291431016145736E+16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6.7291431016145736E+16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280380962567273.88</v>
      </c>
      <c r="L6224" s="455">
        <f t="shared" ca="1" si="222"/>
        <v>6.7571811978713008E+16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6.7571811978713008E+16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281549216577970.81</v>
      </c>
      <c r="L6225" s="455">
        <f t="shared" ca="1" si="222"/>
        <v>6.7853361195290976E+16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6.7853361195290976E+16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282722338313712.38</v>
      </c>
      <c r="L6226" s="455">
        <f t="shared" ca="1" si="222"/>
        <v>6.8136083533604688E+16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6.8136083533604688E+16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283900348056686.19</v>
      </c>
      <c r="L6227" s="455">
        <f t="shared" ca="1" si="222"/>
        <v>6.8419983881661376E+16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6.8419983881661376E+16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285083266173589.06</v>
      </c>
      <c r="L6228" s="455">
        <f t="shared" ca="1" si="222"/>
        <v>6.8705067147834968E+16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6.8705067147834968E+16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286271113115979</v>
      </c>
      <c r="L6229" s="455">
        <f t="shared" ca="1" si="222"/>
        <v>6.8991338260950944E+16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6.8991338260950944E+16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287463909420628.94</v>
      </c>
      <c r="L6230" s="455">
        <f t="shared" ca="1" si="222"/>
        <v>6.9278802170371576E+16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6.9278802170371576E+16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288661675709881.5</v>
      </c>
      <c r="L6231" s="455">
        <f t="shared" ca="1" si="222"/>
        <v>6.9567463846081456E+16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6.9567463846081456E+16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289864432692006.06</v>
      </c>
      <c r="L6232" s="455">
        <f t="shared" ca="1" si="222"/>
        <v>6.9857328278773464E+16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6.9857328278773464E+16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291072201161556.13</v>
      </c>
      <c r="L6233" s="455">
        <f t="shared" ca="1" si="222"/>
        <v>7.0148400479935024E+16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7.0148400479935024E+16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292285001999729.25</v>
      </c>
      <c r="L6234" s="455">
        <f t="shared" ca="1" si="222"/>
        <v>7.0440685481934752E+16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7.0440685481934752E+16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293502856174728.13</v>
      </c>
      <c r="L6235" s="455">
        <f t="shared" ca="1" si="222"/>
        <v>7.073418833810948E+16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7.073418833810948E+16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294725784742122.81</v>
      </c>
      <c r="L6236" s="455">
        <f t="shared" ca="1" si="222"/>
        <v>7.10289141228516E+16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7.10289141228516E+16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295953808845215</v>
      </c>
      <c r="L6237" s="455">
        <f t="shared" ca="1" si="222"/>
        <v>7.1324867931696816E+16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7.1324867931696816E+16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297186949715403.38</v>
      </c>
      <c r="L6238" s="455">
        <f t="shared" ca="1" si="222"/>
        <v>7.1622054881412216E+16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7.1622054881412216E+16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298425228672550.88</v>
      </c>
      <c r="L6239" s="455">
        <f t="shared" ca="1" si="222"/>
        <v>7.1920480110084768E+16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7.1920480110084768E+16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299668667125353.19</v>
      </c>
      <c r="L6240" s="455">
        <f t="shared" ca="1" si="222"/>
        <v>7.2220148777210128E+16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7.2220148777210128E+16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300917286571708.88</v>
      </c>
      <c r="L6241" s="455">
        <f t="shared" ca="1" si="222"/>
        <v>7.252106606378184E+16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7.252106606378184E+16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302171108599091</v>
      </c>
      <c r="L6242" s="455">
        <f t="shared" ca="1" si="222"/>
        <v>7.2823237172380928E+16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7.2823237172380928E+16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303430154884920.5</v>
      </c>
      <c r="L6243" s="455">
        <f t="shared" ca="1" si="222"/>
        <v>7.3126667327265856E+16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7.3126667327265856E+16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304694447196941.06</v>
      </c>
      <c r="L6244" s="455">
        <f t="shared" ca="1" si="222"/>
        <v>7.34313617744628E+16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7.34313617744628E+16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305964007393595</v>
      </c>
      <c r="L6245" s="455">
        <f t="shared" ca="1" si="222"/>
        <v>7.37373257818564E+16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7.37373257818564E+16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307238857424401.69</v>
      </c>
      <c r="L6246" s="455">
        <f t="shared" ca="1" si="222"/>
        <v>7.40445646392808E+16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7.40445646392808E+16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308519019330336.69</v>
      </c>
      <c r="L6247" s="455">
        <f t="shared" ca="1" si="222"/>
        <v>7.4353083658611136E+16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7.4353083658611136E+16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309804515244213.06</v>
      </c>
      <c r="L6248" s="455">
        <f t="shared" ca="1" si="222"/>
        <v>7.4662888173855344E+16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7.4662888173855344E+16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311095367391063.94</v>
      </c>
      <c r="L6249" s="455">
        <f t="shared" ca="1" si="222"/>
        <v>7.49739835412464E+16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7.49739835412464E+16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312391598088526.69</v>
      </c>
      <c r="L6250" s="455">
        <f t="shared" ca="1" si="222"/>
        <v>7.5286375139334928E+16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673</v>
      </c>
      <c r="B1" s="455">
        <f ca="1">'Combined Retirement'!I8+'Combined Retirement'!K8</f>
        <v>3268717.5999116763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674</v>
      </c>
      <c r="B2" s="471">
        <v>0.05</v>
      </c>
      <c r="C2" s="457" t="s">
        <v>683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676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677</v>
      </c>
      <c r="B7" s="457" t="s">
        <v>678</v>
      </c>
      <c r="C7" s="457" t="s">
        <v>679</v>
      </c>
      <c r="D7" s="457" t="s">
        <v>680</v>
      </c>
      <c r="E7" s="457" t="s">
        <v>681</v>
      </c>
      <c r="F7" s="457"/>
      <c r="G7" s="470" t="s">
        <v>682</v>
      </c>
      <c r="H7" s="470" t="s">
        <v>224</v>
      </c>
      <c r="I7" s="457" t="s">
        <v>678</v>
      </c>
      <c r="J7" s="457" t="s">
        <v>679</v>
      </c>
      <c r="K7" s="457" t="s">
        <v>680</v>
      </c>
      <c r="L7" s="457" t="s">
        <v>681</v>
      </c>
      <c r="M7" s="471"/>
      <c r="N7" s="475" t="s">
        <v>608</v>
      </c>
    </row>
    <row r="8" spans="1:14" ht="11.25" customHeight="1" x14ac:dyDescent="0.3">
      <c r="A8" s="470">
        <v>1</v>
      </c>
      <c r="B8" s="458">
        <f ca="1">B1</f>
        <v>3268717.5999116763</v>
      </c>
      <c r="C8" s="458">
        <f t="shared" ref="C8:C71" si="0">SUMIF(G:G,A8,J:J)</f>
        <v>0</v>
      </c>
      <c r="D8" s="458">
        <f ca="1">SUMIF(G:G,1,K:K)</f>
        <v>167233.79605090519</v>
      </c>
      <c r="E8" s="458">
        <f t="shared" ref="E8:E71" ca="1" si="1">B8-C8+D8</f>
        <v>3435951.3959625815</v>
      </c>
      <c r="F8" s="442"/>
      <c r="G8" s="470">
        <v>1</v>
      </c>
      <c r="H8" s="470">
        <v>1</v>
      </c>
      <c r="I8" s="455">
        <f ca="1">B1</f>
        <v>3268717.5999116763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13619.656666298652</v>
      </c>
      <c r="L8" s="455">
        <f t="shared" ref="L8:L262" ca="1" si="3">I8-J8+K8</f>
        <v>3282337.2565779751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3435951.3959625815</v>
      </c>
      <c r="C9" s="458">
        <f t="shared" si="0"/>
        <v>0</v>
      </c>
      <c r="D9" s="458">
        <f ca="1">SUMIF(G:G,2,K:K)</f>
        <v>175789.7944468362</v>
      </c>
      <c r="E9" s="458">
        <f t="shared" ca="1" si="1"/>
        <v>3611741.1904094177</v>
      </c>
      <c r="F9" s="442"/>
      <c r="G9" s="470">
        <v>1</v>
      </c>
      <c r="H9" s="470">
        <v>2</v>
      </c>
      <c r="I9" s="455">
        <f t="shared" ref="I9:I263" ca="1" si="5">L8</f>
        <v>3282337.2565779751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13676.405235741562</v>
      </c>
      <c r="L9" s="455">
        <f t="shared" ca="1" si="3"/>
        <v>3296013.6618137169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3611741.1904094177</v>
      </c>
      <c r="C10" s="458">
        <f t="shared" si="0"/>
        <v>0</v>
      </c>
      <c r="D10" s="458">
        <f ca="1">SUMIF(G:G,3,K:K)</f>
        <v>184783.53395897607</v>
      </c>
      <c r="E10" s="458">
        <f t="shared" ca="1" si="1"/>
        <v>3796524.7243683939</v>
      </c>
      <c r="F10" s="442"/>
      <c r="G10" s="470">
        <v>1</v>
      </c>
      <c r="H10" s="470">
        <v>3</v>
      </c>
      <c r="I10" s="455">
        <f t="shared" ca="1" si="5"/>
        <v>3296013.6618137169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13733.390257557154</v>
      </c>
      <c r="L10" s="455">
        <f t="shared" ca="1" si="3"/>
        <v>3309747.0520712738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3796524.7243683939</v>
      </c>
      <c r="C11" s="458">
        <f t="shared" si="0"/>
        <v>0</v>
      </c>
      <c r="D11" s="458">
        <f ca="1">SUMIF(G:G,4,K:K)</f>
        <v>194237.41025361099</v>
      </c>
      <c r="E11" s="458">
        <f t="shared" ca="1" si="1"/>
        <v>3990762.1346220048</v>
      </c>
      <c r="F11" s="442"/>
      <c r="G11" s="470">
        <v>1</v>
      </c>
      <c r="H11" s="470">
        <v>4</v>
      </c>
      <c r="I11" s="455">
        <f t="shared" ca="1" si="5"/>
        <v>3309747.0520712738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13790.61271696364</v>
      </c>
      <c r="L11" s="455">
        <f t="shared" ca="1" si="3"/>
        <v>3323537.6647882373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3990762.1346220048</v>
      </c>
      <c r="C12" s="458">
        <f t="shared" si="0"/>
        <v>0</v>
      </c>
      <c r="D12" s="458">
        <f ca="1">SUMIF(G:G,5,K:K)</f>
        <v>204174.9648018186</v>
      </c>
      <c r="E12" s="458">
        <f t="shared" ca="1" si="1"/>
        <v>4194937.0994238239</v>
      </c>
      <c r="F12" s="442"/>
      <c r="G12" s="470">
        <v>1</v>
      </c>
      <c r="H12" s="470">
        <v>5</v>
      </c>
      <c r="I12" s="455">
        <f t="shared" ca="1" si="5"/>
        <v>3323537.6647882373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13848.07360328432</v>
      </c>
      <c r="L12" s="455">
        <f t="shared" ca="1" si="3"/>
        <v>3337385.7383915219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4194937.0994238239</v>
      </c>
      <c r="C13" s="458">
        <f t="shared" si="0"/>
        <v>91319.975727986966</v>
      </c>
      <c r="D13" s="458">
        <f ca="1">SUMIF(G:G,6,K:K)</f>
        <v>213473.0822886792</v>
      </c>
      <c r="E13" s="458">
        <f t="shared" ca="1" si="1"/>
        <v>4317090.2059845161</v>
      </c>
      <c r="F13" s="442"/>
      <c r="G13" s="470">
        <v>1</v>
      </c>
      <c r="H13" s="470">
        <v>6</v>
      </c>
      <c r="I13" s="455">
        <f t="shared" ca="1" si="5"/>
        <v>3337385.7383915219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13905.773909964673</v>
      </c>
      <c r="L13" s="455">
        <f t="shared" ca="1" si="3"/>
        <v>3351291.5123014865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4317090.2059845161</v>
      </c>
      <c r="C14" s="458">
        <f t="shared" si="0"/>
        <v>219167.94174716866</v>
      </c>
      <c r="D14" s="458">
        <f ca="1">SUMIF(G:G,7,K:K)</f>
        <v>214843.09226506151</v>
      </c>
      <c r="E14" s="458">
        <f t="shared" ca="1" si="1"/>
        <v>4312765.3565024091</v>
      </c>
      <c r="F14" s="442"/>
      <c r="G14" s="470">
        <v>1</v>
      </c>
      <c r="H14" s="470">
        <v>7</v>
      </c>
      <c r="I14" s="455">
        <f t="shared" ca="1" si="5"/>
        <v>3351291.5123014865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13963.714634589525</v>
      </c>
      <c r="L14" s="455">
        <f t="shared" ca="1" si="3"/>
        <v>3365255.2269360758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4312765.3565024091</v>
      </c>
      <c r="C15" s="458">
        <f t="shared" si="0"/>
        <v>219167.94174716866</v>
      </c>
      <c r="D15" s="458">
        <f ca="1">SUMIF(G:G,8,K:K)</f>
        <v>214621.82475750399</v>
      </c>
      <c r="E15" s="458">
        <f t="shared" ca="1" si="1"/>
        <v>4308219.2395127444</v>
      </c>
      <c r="F15" s="442"/>
      <c r="G15" s="470">
        <v>1</v>
      </c>
      <c r="H15" s="470">
        <v>8</v>
      </c>
      <c r="I15" s="455">
        <f t="shared" ca="1" si="5"/>
        <v>3365255.2269360758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14021.896778900318</v>
      </c>
      <c r="L15" s="455">
        <f t="shared" ca="1" si="3"/>
        <v>3379277.123714976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4308219.2395127444</v>
      </c>
      <c r="C16" s="458">
        <f t="shared" si="0"/>
        <v>199985.03734716872</v>
      </c>
      <c r="D16" s="458">
        <f ca="1">SUMIF(G:G,9,K:K)</f>
        <v>214875.53298769149</v>
      </c>
      <c r="E16" s="458">
        <f t="shared" ca="1" si="1"/>
        <v>4323109.7351532672</v>
      </c>
      <c r="F16" s="442"/>
      <c r="G16" s="470">
        <v>1</v>
      </c>
      <c r="H16" s="470">
        <v>9</v>
      </c>
      <c r="I16" s="455">
        <f t="shared" ca="1" si="5"/>
        <v>3379277.123714976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14080.3213488124</v>
      </c>
      <c r="L16" s="455">
        <f t="shared" ca="1" si="3"/>
        <v>3393357.4450637884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4323109.7351532672</v>
      </c>
      <c r="C17" s="458">
        <f t="shared" si="0"/>
        <v>198241.13694716871</v>
      </c>
      <c r="D17" s="458">
        <f ca="1">SUMIF(G:G,10,K:K)</f>
        <v>215726.58025924073</v>
      </c>
      <c r="E17" s="458">
        <f t="shared" ca="1" si="1"/>
        <v>4340595.1784653394</v>
      </c>
      <c r="F17" s="442"/>
      <c r="G17" s="470">
        <v>1</v>
      </c>
      <c r="H17" s="470">
        <v>10</v>
      </c>
      <c r="I17" s="455">
        <f t="shared" ca="1" si="5"/>
        <v>3393357.4450637884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14138.989354432451</v>
      </c>
      <c r="L17" s="455">
        <f t="shared" ca="1" si="3"/>
        <v>3407496.434418221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4340595.1784653394</v>
      </c>
      <c r="C18" s="458">
        <f t="shared" si="0"/>
        <v>198241.13694716871</v>
      </c>
      <c r="D18" s="458">
        <f ca="1">SUMIF(G:G,11,K:K)</f>
        <v>216621.16872438946</v>
      </c>
      <c r="E18" s="458">
        <f t="shared" ca="1" si="1"/>
        <v>4358975.2102425601</v>
      </c>
      <c r="F18" s="442"/>
      <c r="G18" s="470">
        <v>1</v>
      </c>
      <c r="H18" s="470">
        <v>11</v>
      </c>
      <c r="I18" s="455">
        <f t="shared" ca="1" si="5"/>
        <v>3407496.434418221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14197.901810075919</v>
      </c>
      <c r="L18" s="455">
        <f t="shared" ca="1" si="3"/>
        <v>3421694.3362282971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4358975.2102425601</v>
      </c>
      <c r="C19" s="458">
        <f t="shared" si="0"/>
        <v>198241.13694716871</v>
      </c>
      <c r="D19" s="458">
        <f ca="1">SUMIF(G:G,12,K:K)</f>
        <v>217561.52603323839</v>
      </c>
      <c r="E19" s="458">
        <f t="shared" ca="1" si="1"/>
        <v>4378295.5993286297</v>
      </c>
      <c r="F19" s="442"/>
      <c r="G19" s="470">
        <v>1</v>
      </c>
      <c r="H19" s="470">
        <v>12</v>
      </c>
      <c r="I19" s="455">
        <f t="shared" ca="1" si="5"/>
        <v>3421694.3362282971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14257.059734284572</v>
      </c>
      <c r="L19" s="455">
        <f t="shared" ca="1" si="3"/>
        <v>3435951.3959625815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4378295.5993286297</v>
      </c>
      <c r="C20" s="458">
        <f t="shared" si="0"/>
        <v>198241.13694716871</v>
      </c>
      <c r="D20" s="458">
        <f ca="1">SUMIF(G:G,13,K:K)</f>
        <v>218549.99380669498</v>
      </c>
      <c r="E20" s="458">
        <f t="shared" ca="1" si="1"/>
        <v>4398604.4561881563</v>
      </c>
      <c r="F20" s="442"/>
      <c r="G20" s="470">
        <v>2</v>
      </c>
      <c r="H20" s="470">
        <v>13</v>
      </c>
      <c r="I20" s="455">
        <f t="shared" ca="1" si="5"/>
        <v>3435951.3959625815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14316.464149844089</v>
      </c>
      <c r="L20" s="455">
        <f t="shared" ca="1" si="3"/>
        <v>3450267.8601124254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4398604.4561881563</v>
      </c>
      <c r="C21" s="458">
        <f t="shared" si="0"/>
        <v>198241.13694716871</v>
      </c>
      <c r="D21" s="458">
        <f ca="1">SUMIF(G:G,14,K:K)</f>
        <v>219589.03346743653</v>
      </c>
      <c r="E21" s="458">
        <f t="shared" ca="1" si="1"/>
        <v>4419952.3527084235</v>
      </c>
      <c r="F21" s="442"/>
      <c r="G21" s="470">
        <v>2</v>
      </c>
      <c r="H21" s="470">
        <v>14</v>
      </c>
      <c r="I21" s="455">
        <f t="shared" ca="1" si="5"/>
        <v>3450267.8601124254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14376.116083801773</v>
      </c>
      <c r="L21" s="455">
        <f t="shared" ca="1" si="3"/>
        <v>3464643.9761962271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4419952.3527084235</v>
      </c>
      <c r="C22" s="458">
        <f t="shared" si="0"/>
        <v>198241.13694716871</v>
      </c>
      <c r="D22" s="458">
        <f ca="1">SUMIF(G:G,15,K:K)</f>
        <v>220681.23236919596</v>
      </c>
      <c r="E22" s="458">
        <f t="shared" ca="1" si="1"/>
        <v>4442392.4481304502</v>
      </c>
      <c r="F22" s="442"/>
      <c r="G22" s="470">
        <v>2</v>
      </c>
      <c r="H22" s="470">
        <v>15</v>
      </c>
      <c r="I22" s="455">
        <f t="shared" ca="1" si="5"/>
        <v>3464643.9761962271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14436.016567484279</v>
      </c>
      <c r="L22" s="455">
        <f t="shared" ca="1" si="3"/>
        <v>3479079.9927637116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4442392.4481304502</v>
      </c>
      <c r="C23" s="458">
        <f t="shared" si="0"/>
        <v>198241.13694716871</v>
      </c>
      <c r="D23" s="458">
        <f ca="1">SUMIF(G:G,16,K:K)</f>
        <v>221829.31023963372</v>
      </c>
      <c r="E23" s="458">
        <f t="shared" ca="1" si="1"/>
        <v>4465980.6214229148</v>
      </c>
      <c r="F23" s="442"/>
      <c r="G23" s="470">
        <v>2</v>
      </c>
      <c r="H23" s="470">
        <v>16</v>
      </c>
      <c r="I23" s="455">
        <f t="shared" ca="1" si="5"/>
        <v>3479079.9927637116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14496.166636515467</v>
      </c>
      <c r="L23" s="455">
        <f t="shared" ca="1" si="3"/>
        <v>3493576.159400227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4465980.6214229148</v>
      </c>
      <c r="C24" s="458">
        <f t="shared" si="0"/>
        <v>198241.13694716871</v>
      </c>
      <c r="D24" s="458">
        <f ca="1">SUMIF(G:G,17,K:K)</f>
        <v>223036.12595283921</v>
      </c>
      <c r="E24" s="458">
        <f t="shared" ca="1" si="1"/>
        <v>4490775.6104285847</v>
      </c>
      <c r="F24" s="442"/>
      <c r="G24" s="470">
        <v>2</v>
      </c>
      <c r="H24" s="470">
        <v>17</v>
      </c>
      <c r="I24" s="455">
        <f t="shared" ca="1" si="5"/>
        <v>3493576.159400227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14556.567330834278</v>
      </c>
      <c r="L24" s="455">
        <f t="shared" ca="1" si="3"/>
        <v>3508132.7267310615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4490775.6104285847</v>
      </c>
      <c r="C25" s="458">
        <f t="shared" si="0"/>
        <v>198241.13694716871</v>
      </c>
      <c r="D25" s="458">
        <f ca="1">SUMIF(G:G,18,K:K)</f>
        <v>224304.68464832578</v>
      </c>
      <c r="E25" s="458">
        <f t="shared" ca="1" si="1"/>
        <v>4516839.1581297414</v>
      </c>
      <c r="F25" s="442"/>
      <c r="G25" s="470">
        <v>2</v>
      </c>
      <c r="H25" s="470">
        <v>18</v>
      </c>
      <c r="I25" s="455">
        <f t="shared" ca="1" si="5"/>
        <v>3508132.7267310615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14617.219694712756</v>
      </c>
      <c r="L25" s="455">
        <f t="shared" ca="1" si="3"/>
        <v>3522749.9464257741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4516839.1581297414</v>
      </c>
      <c r="C26" s="458">
        <f t="shared" si="0"/>
        <v>198241.13694716871</v>
      </c>
      <c r="D26" s="458">
        <f ca="1">SUMIF(G:G,19,K:K)</f>
        <v>225638.14521424781</v>
      </c>
      <c r="E26" s="458">
        <f t="shared" ca="1" si="1"/>
        <v>4544236.16639682</v>
      </c>
      <c r="F26" s="442"/>
      <c r="G26" s="470">
        <v>2</v>
      </c>
      <c r="H26" s="470">
        <v>19</v>
      </c>
      <c r="I26" s="455">
        <f t="shared" ca="1" si="5"/>
        <v>3522749.9464257741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14678.124776774059</v>
      </c>
      <c r="L26" s="455">
        <f t="shared" ca="1" si="3"/>
        <v>3537428.0712025482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4544236.16639682</v>
      </c>
      <c r="C27" s="458">
        <f t="shared" si="0"/>
        <v>198241.13694716871</v>
      </c>
      <c r="D27" s="458">
        <f ca="1">SUMIF(G:G,20,K:K)</f>
        <v>227039.82815347292</v>
      </c>
      <c r="E27" s="458">
        <f t="shared" ca="1" si="1"/>
        <v>4573034.8576031243</v>
      </c>
      <c r="F27" s="442"/>
      <c r="G27" s="470">
        <v>2</v>
      </c>
      <c r="H27" s="470">
        <v>20</v>
      </c>
      <c r="I27" s="455">
        <f t="shared" ca="1" si="5"/>
        <v>3537428.0712025482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14739.283630010617</v>
      </c>
      <c r="L27" s="455">
        <f t="shared" ca="1" si="3"/>
        <v>3552167.3548325589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4573034.8576031243</v>
      </c>
      <c r="C28" s="458">
        <f t="shared" si="0"/>
        <v>198241.13694716871</v>
      </c>
      <c r="D28" s="458">
        <f ca="1">SUMIF(G:G,21,K:K)</f>
        <v>228513.22385209717</v>
      </c>
      <c r="E28" s="458">
        <f t="shared" ca="1" si="1"/>
        <v>4603306.9445080524</v>
      </c>
      <c r="F28" s="442"/>
      <c r="G28" s="470">
        <v>2</v>
      </c>
      <c r="H28" s="470">
        <v>21</v>
      </c>
      <c r="I28" s="455">
        <f t="shared" ca="1" si="5"/>
        <v>3552167.3548325589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14800.697311802329</v>
      </c>
      <c r="L28" s="455">
        <f t="shared" ca="1" si="3"/>
        <v>3566968.0521443612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4603306.9445080524</v>
      </c>
      <c r="C29" s="458">
        <f t="shared" si="0"/>
        <v>198241.13694716871</v>
      </c>
      <c r="D29" s="458">
        <f ca="1">SUMIF(G:G,22,K:K)</f>
        <v>230062.00127099385</v>
      </c>
      <c r="E29" s="458">
        <f t="shared" ca="1" si="1"/>
        <v>4635127.8088318771</v>
      </c>
      <c r="F29" s="442"/>
      <c r="G29" s="470">
        <v>2</v>
      </c>
      <c r="H29" s="470">
        <v>22</v>
      </c>
      <c r="I29" s="455">
        <f t="shared" ca="1" si="5"/>
        <v>3566968.0521443612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14862.366883934837</v>
      </c>
      <c r="L29" s="455">
        <f t="shared" ca="1" si="3"/>
        <v>3581830.4190282961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4635127.8088318771</v>
      </c>
      <c r="C30" s="458">
        <f t="shared" si="0"/>
        <v>198241.13694716871</v>
      </c>
      <c r="D30" s="458">
        <f ca="1">SUMIF(G:G,23,K:K)</f>
        <v>231690.0170820377</v>
      </c>
      <c r="E30" s="458">
        <f t="shared" ca="1" si="1"/>
        <v>4668576.6889667455</v>
      </c>
      <c r="F30" s="442"/>
      <c r="G30" s="470">
        <v>2</v>
      </c>
      <c r="H30" s="470">
        <v>23</v>
      </c>
      <c r="I30" s="455">
        <f t="shared" ca="1" si="5"/>
        <v>3581830.4190282961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14924.293412617903</v>
      </c>
      <c r="L30" s="455">
        <f t="shared" ca="1" si="3"/>
        <v>3596754.712440914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4668576.6889667455</v>
      </c>
      <c r="C31" s="458">
        <f t="shared" si="0"/>
        <v>198241.13694716871</v>
      </c>
      <c r="D31" s="458">
        <f ca="1">SUMIF(G:G,24,K:K)</f>
        <v>233401.32527175592</v>
      </c>
      <c r="E31" s="458">
        <f t="shared" ca="1" si="1"/>
        <v>4703736.8772913329</v>
      </c>
      <c r="F31" s="442"/>
      <c r="G31" s="470">
        <v>2</v>
      </c>
      <c r="H31" s="470">
        <v>24</v>
      </c>
      <c r="I31" s="455">
        <f t="shared" ca="1" si="5"/>
        <v>3596754.712440914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14986.477968503808</v>
      </c>
      <c r="L31" s="455">
        <f t="shared" ca="1" si="3"/>
        <v>3611741.1904094177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4703736.8772913329</v>
      </c>
      <c r="C32" s="458">
        <f t="shared" si="0"/>
        <v>198241.13694716871</v>
      </c>
      <c r="D32" s="458">
        <f ca="1">SUMIF(G:G,25,K:K)</f>
        <v>235200.18723632072</v>
      </c>
      <c r="E32" s="458">
        <f t="shared" ca="1" si="1"/>
        <v>4740695.9275804851</v>
      </c>
      <c r="F32" s="442"/>
      <c r="G32" s="470">
        <v>3</v>
      </c>
      <c r="H32" s="470">
        <v>25</v>
      </c>
      <c r="I32" s="455">
        <f t="shared" ca="1" si="5"/>
        <v>3611741.1904094177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15048.921626705907</v>
      </c>
      <c r="L32" s="455">
        <f t="shared" ca="1" si="3"/>
        <v>3626790.1120361234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4740695.9275804851</v>
      </c>
      <c r="C33" s="458">
        <f t="shared" si="0"/>
        <v>198241.13694716871</v>
      </c>
      <c r="D33" s="458">
        <f ca="1">SUMIF(G:G,26,K:K)</f>
        <v>237091.08239301995</v>
      </c>
      <c r="E33" s="458">
        <f t="shared" ca="1" si="1"/>
        <v>4779545.8730263365</v>
      </c>
      <c r="F33" s="442"/>
      <c r="G33" s="470">
        <v>3</v>
      </c>
      <c r="H33" s="470">
        <v>26</v>
      </c>
      <c r="I33" s="455">
        <f t="shared" ca="1" si="5"/>
        <v>3626790.1120361234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15111.62546681718</v>
      </c>
      <c r="L33" s="455">
        <f t="shared" ca="1" si="3"/>
        <v>3641901.7375029405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4779545.8730263365</v>
      </c>
      <c r="C34" s="458">
        <f t="shared" si="0"/>
        <v>198241.13694716871</v>
      </c>
      <c r="D34" s="458">
        <f ca="1">SUMIF(G:G,27,K:K)</f>
        <v>239078.71933463131</v>
      </c>
      <c r="E34" s="458">
        <f t="shared" ca="1" si="1"/>
        <v>4820383.4554137988</v>
      </c>
      <c r="F34" s="442"/>
      <c r="G34" s="470">
        <v>3</v>
      </c>
      <c r="H34" s="470">
        <v>27</v>
      </c>
      <c r="I34" s="455">
        <f t="shared" ca="1" si="5"/>
        <v>3641901.7375029405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15174.590572928917</v>
      </c>
      <c r="L34" s="455">
        <f t="shared" ca="1" si="3"/>
        <v>3657076.3280758695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4820383.4554137988</v>
      </c>
      <c r="C35" s="458">
        <f t="shared" si="0"/>
        <v>198241.13694716871</v>
      </c>
      <c r="D35" s="458">
        <f ca="1">SUMIF(G:G,28,K:K)</f>
        <v>241168.04755447531</v>
      </c>
      <c r="E35" s="458">
        <f t="shared" ca="1" si="1"/>
        <v>4863310.3660211051</v>
      </c>
      <c r="F35" s="442"/>
      <c r="G35" s="470">
        <v>3</v>
      </c>
      <c r="H35" s="470">
        <v>28</v>
      </c>
      <c r="I35" s="455">
        <f t="shared" ca="1" si="5"/>
        <v>3657076.3280758695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15237.818033649453</v>
      </c>
      <c r="L35" s="455">
        <f t="shared" ca="1" si="3"/>
        <v>3672314.1461095191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4863310.3660211051</v>
      </c>
      <c r="C36" s="458">
        <f t="shared" si="0"/>
        <v>198241.13694716871</v>
      </c>
      <c r="D36" s="458">
        <f ca="1">SUMIF(G:G,29,K:K)</f>
        <v>243364.26977134432</v>
      </c>
      <c r="E36" s="458">
        <f t="shared" ca="1" si="1"/>
        <v>4908433.4988452801</v>
      </c>
      <c r="F36" s="442"/>
      <c r="G36" s="470">
        <v>3</v>
      </c>
      <c r="H36" s="470">
        <v>29</v>
      </c>
      <c r="I36" s="455">
        <f t="shared" ca="1" si="5"/>
        <v>3672314.1461095191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15301.308942122994</v>
      </c>
      <c r="L36" s="455">
        <f t="shared" ca="1" si="3"/>
        <v>3687615.4550516419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4908433.4988452801</v>
      </c>
      <c r="C37" s="458">
        <f t="shared" si="0"/>
        <v>198241.13694716871</v>
      </c>
      <c r="D37" s="458">
        <f ca="1">SUMIF(G:G,30,K:K)</f>
        <v>245672.85488499841</v>
      </c>
      <c r="E37" s="458">
        <f t="shared" ca="1" si="1"/>
        <v>4955865.2167831101</v>
      </c>
      <c r="F37" s="442"/>
      <c r="G37" s="470">
        <v>3</v>
      </c>
      <c r="H37" s="470">
        <v>30</v>
      </c>
      <c r="I37" s="455">
        <f t="shared" ca="1" si="5"/>
        <v>3687615.4550516419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15365.064396048509</v>
      </c>
      <c r="L37" s="455">
        <f t="shared" ca="1" si="3"/>
        <v>3702980.5194476903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4955865.2167831101</v>
      </c>
      <c r="C38" s="458">
        <f t="shared" si="0"/>
        <v>198241.13694716871</v>
      </c>
      <c r="D38" s="458">
        <f ca="1">SUMIF(G:G,31,K:K)</f>
        <v>248099.55159448856</v>
      </c>
      <c r="E38" s="458">
        <f t="shared" ca="1" si="1"/>
        <v>5005723.6314304294</v>
      </c>
      <c r="F38" s="442"/>
      <c r="G38" s="470">
        <v>3</v>
      </c>
      <c r="H38" s="470">
        <v>31</v>
      </c>
      <c r="I38" s="455">
        <f t="shared" ca="1" si="5"/>
        <v>3702980.5194476903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15429.08549769871</v>
      </c>
      <c r="L38" s="455">
        <f t="shared" ca="1" si="3"/>
        <v>3718409.6049453891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5005723.6314304294</v>
      </c>
      <c r="C39" s="458">
        <f t="shared" si="0"/>
        <v>198241.13694716871</v>
      </c>
      <c r="D39" s="458">
        <f ca="1">SUMIF(G:G,32,K:K)</f>
        <v>250650.40271321958</v>
      </c>
      <c r="E39" s="458">
        <f t="shared" ca="1" si="1"/>
        <v>5058132.8971964801</v>
      </c>
      <c r="F39" s="442"/>
      <c r="G39" s="470">
        <v>3</v>
      </c>
      <c r="H39" s="470">
        <v>32</v>
      </c>
      <c r="I39" s="455">
        <f t="shared" ca="1" si="5"/>
        <v>3718409.6049453891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15493.373353939121</v>
      </c>
      <c r="L39" s="455">
        <f t="shared" ca="1" si="3"/>
        <v>3733902.9782993281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5058132.8971964801</v>
      </c>
      <c r="C40" s="458">
        <f t="shared" si="0"/>
        <v>198241.13694716871</v>
      </c>
      <c r="D40" s="458">
        <f ca="1">SUMIF(G:G,33,K:K)</f>
        <v>253331.7602163986</v>
      </c>
      <c r="E40" s="458">
        <f t="shared" ca="1" si="1"/>
        <v>5113223.5204657093</v>
      </c>
      <c r="F40" s="442"/>
      <c r="G40" s="470">
        <v>3</v>
      </c>
      <c r="H40" s="470">
        <v>33</v>
      </c>
      <c r="I40" s="455">
        <f t="shared" ca="1" si="5"/>
        <v>3733902.9782993281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15557.929076247201</v>
      </c>
      <c r="L40" s="455">
        <f t="shared" ca="1" si="3"/>
        <v>3749460.9073755755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5113223.5204657093</v>
      </c>
      <c r="C41" s="458">
        <f t="shared" si="0"/>
        <v>198241.13694716871</v>
      </c>
      <c r="D41" s="458">
        <f ca="1">SUMIF(G:G,34,K:K)</f>
        <v>256150.3010583398</v>
      </c>
      <c r="E41" s="458">
        <f t="shared" ca="1" si="1"/>
        <v>5171132.6845768802</v>
      </c>
      <c r="F41" s="442"/>
      <c r="G41" s="470">
        <v>3</v>
      </c>
      <c r="H41" s="470">
        <v>34</v>
      </c>
      <c r="I41" s="455">
        <f t="shared" ca="1" si="5"/>
        <v>3749460.9073755755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15622.753780731564</v>
      </c>
      <c r="L41" s="455">
        <f t="shared" ca="1" si="3"/>
        <v>3765083.661156307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5171132.6845768802</v>
      </c>
      <c r="C42" s="458">
        <f t="shared" si="0"/>
        <v>198241.13694716871</v>
      </c>
      <c r="D42" s="458">
        <f ca="1">SUMIF(G:G,35,K:K)</f>
        <v>259113.04379901188</v>
      </c>
      <c r="E42" s="458">
        <f t="shared" ca="1" si="1"/>
        <v>5232004.5914287232</v>
      </c>
      <c r="F42" s="442"/>
      <c r="G42" s="470">
        <v>3</v>
      </c>
      <c r="H42" s="470">
        <v>35</v>
      </c>
      <c r="I42" s="455">
        <f t="shared" ca="1" si="5"/>
        <v>3765083.661156307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15687.848588151279</v>
      </c>
      <c r="L42" s="455">
        <f t="shared" ca="1" si="3"/>
        <v>3780771.5097444584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5232004.5914287232</v>
      </c>
      <c r="C43" s="458">
        <f t="shared" si="0"/>
        <v>198241.13694716871</v>
      </c>
      <c r="D43" s="458">
        <f ca="1">SUMIF(G:G,36,K:K)</f>
        <v>262227.36608123197</v>
      </c>
      <c r="E43" s="458">
        <f t="shared" ca="1" si="1"/>
        <v>5295990.8205627864</v>
      </c>
      <c r="F43" s="442"/>
      <c r="G43" s="470">
        <v>3</v>
      </c>
      <c r="H43" s="470">
        <v>36</v>
      </c>
      <c r="I43" s="455">
        <f t="shared" ca="1" si="5"/>
        <v>3780771.5097444584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15753.214623935242</v>
      </c>
      <c r="L43" s="455">
        <f t="shared" ca="1" si="3"/>
        <v>3796524.7243683934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5295990.8205627864</v>
      </c>
      <c r="C44" s="458">
        <f t="shared" si="0"/>
        <v>198241.13694716871</v>
      </c>
      <c r="D44" s="458">
        <f ca="1">SUMIF(G:G,37,K:K)</f>
        <v>265501.0230020259</v>
      </c>
      <c r="E44" s="458">
        <f t="shared" ca="1" si="1"/>
        <v>5363250.7066176431</v>
      </c>
      <c r="F44" s="442"/>
      <c r="G44" s="470">
        <v>4</v>
      </c>
      <c r="H44" s="470">
        <v>37</v>
      </c>
      <c r="I44" s="455">
        <f t="shared" ca="1" si="5"/>
        <v>3796524.7243683934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15818.853018201638</v>
      </c>
      <c r="L44" s="455">
        <f t="shared" ca="1" si="3"/>
        <v>3812343.5773865948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5363250.7066176431</v>
      </c>
      <c r="C45" s="458">
        <f t="shared" si="0"/>
        <v>198241.13694716871</v>
      </c>
      <c r="D45" s="458">
        <f ca="1">SUMIF(G:G,38,K:K)</f>
        <v>268942.16642390128</v>
      </c>
      <c r="E45" s="458">
        <f t="shared" ca="1" si="1"/>
        <v>5433951.7360943751</v>
      </c>
      <c r="F45" s="442"/>
      <c r="G45" s="470">
        <v>4</v>
      </c>
      <c r="H45" s="470">
        <v>38</v>
      </c>
      <c r="I45" s="455">
        <f t="shared" ca="1" si="5"/>
        <v>3812343.5773865948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15884.764905777478</v>
      </c>
      <c r="L45" s="455">
        <f t="shared" ca="1" si="3"/>
        <v>3828228.3422923721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5433951.7360943751</v>
      </c>
      <c r="C46" s="458">
        <f t="shared" si="0"/>
        <v>198241.13694716871</v>
      </c>
      <c r="D46" s="458">
        <f ca="1">SUMIF(G:G,39,K:K)</f>
        <v>272559.36527412292</v>
      </c>
      <c r="E46" s="458">
        <f t="shared" ca="1" si="1"/>
        <v>5508269.9644213291</v>
      </c>
      <c r="F46" s="442"/>
      <c r="G46" s="470">
        <v>4</v>
      </c>
      <c r="H46" s="470">
        <v>39</v>
      </c>
      <c r="I46" s="455">
        <f t="shared" ca="1" si="5"/>
        <v>3828228.3422923721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15950.951426218217</v>
      </c>
      <c r="L46" s="455">
        <f t="shared" ca="1" si="3"/>
        <v>3844179.2937185904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5508269.9644213291</v>
      </c>
      <c r="C47" s="458">
        <f t="shared" si="0"/>
        <v>198241.13694716871</v>
      </c>
      <c r="D47" s="458">
        <f ca="1">SUMIF(G:G,40,K:K)</f>
        <v>276361.62688253762</v>
      </c>
      <c r="E47" s="458">
        <f t="shared" ca="1" si="1"/>
        <v>5586390.4543566974</v>
      </c>
      <c r="F47" s="442"/>
      <c r="G47" s="470">
        <v>4</v>
      </c>
      <c r="H47" s="470">
        <v>40</v>
      </c>
      <c r="I47" s="455">
        <f t="shared" ca="1" si="5"/>
        <v>3844179.2937185904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16017.41372382746</v>
      </c>
      <c r="L47" s="455">
        <f t="shared" ca="1" si="3"/>
        <v>3860196.7074424177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5586390.4543566974</v>
      </c>
      <c r="C48" s="458">
        <f t="shared" si="0"/>
        <v>198241.13694716871</v>
      </c>
      <c r="D48" s="458">
        <f ca="1">SUMIF(G:G,41,K:K)</f>
        <v>280358.41941108176</v>
      </c>
      <c r="E48" s="458">
        <f t="shared" ca="1" si="1"/>
        <v>5668507.7368206102</v>
      </c>
      <c r="F48" s="442"/>
      <c r="G48" s="470">
        <v>4</v>
      </c>
      <c r="H48" s="470">
        <v>41</v>
      </c>
      <c r="I48" s="455">
        <f t="shared" ca="1" si="5"/>
        <v>3860196.7074424177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16084.152947676739</v>
      </c>
      <c r="L48" s="455">
        <f t="shared" ca="1" si="3"/>
        <v>3876280.8603900946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5668507.7368206102</v>
      </c>
      <c r="C49" s="458">
        <f t="shared" si="0"/>
        <v>198241.13694716871</v>
      </c>
      <c r="D49" s="458">
        <f ca="1">SUMIF(G:G,42,K:K)</f>
        <v>284559.69543082558</v>
      </c>
      <c r="E49" s="458">
        <f t="shared" ca="1" si="1"/>
        <v>5754826.2953042667</v>
      </c>
      <c r="F49" s="442"/>
      <c r="G49" s="470">
        <v>4</v>
      </c>
      <c r="H49" s="470">
        <v>42</v>
      </c>
      <c r="I49" s="455">
        <f t="shared" ca="1" si="5"/>
        <v>3876280.8603900946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16151.170251625395</v>
      </c>
      <c r="L49" s="455">
        <f t="shared" ca="1" si="3"/>
        <v>3892432.0306417202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5754826.2953042667</v>
      </c>
      <c r="C50" s="458">
        <f t="shared" si="0"/>
        <v>198241.13694716871</v>
      </c>
      <c r="D50" s="458">
        <f ca="1">SUMIF(G:G,43,K:K)</f>
        <v>288975.91670526459</v>
      </c>
      <c r="E50" s="458">
        <f t="shared" ca="1" si="1"/>
        <v>5845561.0750623625</v>
      </c>
      <c r="F50" s="442"/>
      <c r="G50" s="470">
        <v>4</v>
      </c>
      <c r="H50" s="470">
        <v>43</v>
      </c>
      <c r="I50" s="455">
        <f t="shared" ca="1" si="5"/>
        <v>3892432.0306417202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16218.466794340502</v>
      </c>
      <c r="L50" s="455">
        <f t="shared" ca="1" si="3"/>
        <v>3908650.4974360606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5845561.0750623625</v>
      </c>
      <c r="C51" s="458">
        <f t="shared" si="0"/>
        <v>198241.13694716871</v>
      </c>
      <c r="D51" s="458">
        <f ca="1">SUMIF(G:G,44,K:K)</f>
        <v>293618.08024156961</v>
      </c>
      <c r="E51" s="458">
        <f t="shared" ca="1" si="1"/>
        <v>5940938.0183567628</v>
      </c>
      <c r="F51" s="442"/>
      <c r="G51" s="470">
        <v>4</v>
      </c>
      <c r="H51" s="470">
        <v>44</v>
      </c>
      <c r="I51" s="455">
        <f t="shared" ca="1" si="5"/>
        <v>3908650.4974360606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16286.04373931692</v>
      </c>
      <c r="L51" s="455">
        <f t="shared" ca="1" si="3"/>
        <v>3924936.5411753776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5940938.0183567628</v>
      </c>
      <c r="C52" s="458">
        <f t="shared" si="0"/>
        <v>198241.13694716871</v>
      </c>
      <c r="D52" s="458">
        <f ca="1">SUMIF(G:G,45,K:K)</f>
        <v>298497.74567466934</v>
      </c>
      <c r="E52" s="458">
        <f t="shared" ca="1" si="1"/>
        <v>6041194.6270842636</v>
      </c>
      <c r="F52" s="442"/>
      <c r="G52" s="470">
        <v>4</v>
      </c>
      <c r="H52" s="470">
        <v>45</v>
      </c>
      <c r="I52" s="455">
        <f t="shared" ca="1" si="5"/>
        <v>3924936.5411753776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16353.902254897406</v>
      </c>
      <c r="L52" s="455">
        <f t="shared" ca="1" si="3"/>
        <v>3941290.4434302752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6041194.6270842636</v>
      </c>
      <c r="C53" s="458">
        <f t="shared" si="0"/>
        <v>198241.13694716871</v>
      </c>
      <c r="D53" s="458">
        <f ca="1">SUMIF(G:G,46,K:K)</f>
        <v>303627.06405235431</v>
      </c>
      <c r="E53" s="458">
        <f t="shared" ca="1" si="1"/>
        <v>6146580.5541894492</v>
      </c>
      <c r="F53" s="442"/>
      <c r="G53" s="470">
        <v>4</v>
      </c>
      <c r="H53" s="470">
        <v>46</v>
      </c>
      <c r="I53" s="455">
        <f t="shared" ca="1" si="5"/>
        <v>3941290.4434302752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16422.043514292815</v>
      </c>
      <c r="L53" s="455">
        <f t="shared" ca="1" si="3"/>
        <v>3957712.4869445679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6146580.5541894492</v>
      </c>
      <c r="C54" s="458">
        <f t="shared" si="0"/>
        <v>198241.13694716871</v>
      </c>
      <c r="D54" s="458">
        <f ca="1">SUMIF(G:G,47,K:K)</f>
        <v>309018.80809308152</v>
      </c>
      <c r="E54" s="458">
        <f t="shared" ca="1" si="1"/>
        <v>6257358.2253353614</v>
      </c>
      <c r="F54" s="442"/>
      <c r="G54" s="470">
        <v>4</v>
      </c>
      <c r="H54" s="470">
        <v>47</v>
      </c>
      <c r="I54" s="455">
        <f t="shared" ca="1" si="5"/>
        <v>3957712.4869445679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16490.468695602365</v>
      </c>
      <c r="L54" s="455">
        <f t="shared" ca="1" si="3"/>
        <v>3974202.9556401703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6257358.2253353614</v>
      </c>
      <c r="C55" s="458">
        <f t="shared" si="0"/>
        <v>198241.13694716871</v>
      </c>
      <c r="D55" s="458">
        <f ca="1">SUMIF(G:G,48,K:K)</f>
        <v>314686.4039918246</v>
      </c>
      <c r="E55" s="458">
        <f t="shared" ca="1" si="1"/>
        <v>6373803.4923800174</v>
      </c>
      <c r="F55" s="442"/>
      <c r="G55" s="470">
        <v>4</v>
      </c>
      <c r="H55" s="470">
        <v>48</v>
      </c>
      <c r="I55" s="455">
        <f t="shared" ca="1" si="5"/>
        <v>3974202.9556401703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16559.178981834044</v>
      </c>
      <c r="L55" s="455">
        <f t="shared" ca="1" si="3"/>
        <v>3990762.1346220043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6373803.4923800174</v>
      </c>
      <c r="C56" s="458">
        <f t="shared" si="0"/>
        <v>198241.13694716871</v>
      </c>
      <c r="D56" s="458">
        <f ca="1">SUMIF(G:G,49,K:K)</f>
        <v>320643.96485317429</v>
      </c>
      <c r="E56" s="458">
        <f t="shared" ca="1" si="1"/>
        <v>6496206.3202860225</v>
      </c>
      <c r="F56" s="442"/>
      <c r="G56" s="470">
        <f>G55+1</f>
        <v>5</v>
      </c>
      <c r="H56" s="470">
        <v>49</v>
      </c>
      <c r="I56" s="455">
        <f t="shared" ca="1" si="5"/>
        <v>3990762.1346220043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16628.175560925018</v>
      </c>
      <c r="L56" s="455">
        <f t="shared" ca="1" si="3"/>
        <v>4007390.3101829295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6496206.3202860225</v>
      </c>
      <c r="C57" s="458">
        <f t="shared" si="0"/>
        <v>198241.13694716871</v>
      </c>
      <c r="D57" s="458">
        <f ca="1">SUMIF(G:G,50,K:K)</f>
        <v>326906.32583493635</v>
      </c>
      <c r="E57" s="458">
        <f t="shared" ca="1" si="1"/>
        <v>6624871.50917379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4007390.3101829295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16697.459625762207</v>
      </c>
      <c r="L57" s="455">
        <f t="shared" ca="1" si="3"/>
        <v>4024087.7698086919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6624871.50917379</v>
      </c>
      <c r="C58" s="458">
        <f t="shared" si="0"/>
        <v>198241.13694716871</v>
      </c>
      <c r="D58" s="458">
        <f ca="1">SUMIF(G:G,51,K:K)</f>
        <v>333489.08108974597</v>
      </c>
      <c r="E58" s="458">
        <f t="shared" ca="1" si="1"/>
        <v>6760119.4533163672</v>
      </c>
      <c r="F58" s="442"/>
      <c r="G58" s="470">
        <f t="shared" si="8"/>
        <v>5</v>
      </c>
      <c r="H58" s="470">
        <v>51</v>
      </c>
      <c r="I58" s="455">
        <f t="shared" ca="1" si="5"/>
        <v>4024087.7698086919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16767.032374202881</v>
      </c>
      <c r="L58" s="455">
        <f t="shared" ca="1" si="3"/>
        <v>4040854.8021828947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6760119.4533163672</v>
      </c>
      <c r="C59" s="458">
        <f t="shared" si="0"/>
        <v>198241.13694716871</v>
      </c>
      <c r="D59" s="458">
        <f ca="1">SUMIF(G:G,52,K:K)</f>
        <v>340408.62259668251</v>
      </c>
      <c r="E59" s="458">
        <f t="shared" ca="1" si="1"/>
        <v>6902286.9389658812</v>
      </c>
      <c r="F59" s="442"/>
      <c r="G59" s="470">
        <f t="shared" si="8"/>
        <v>5</v>
      </c>
      <c r="H59" s="470">
        <v>52</v>
      </c>
      <c r="I59" s="455">
        <f t="shared" ca="1" si="5"/>
        <v>4040854.8021828947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16836.895009095395</v>
      </c>
      <c r="L59" s="455">
        <f t="shared" ca="1" si="3"/>
        <v>4057691.69719199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6902286.9389658812</v>
      </c>
      <c r="C60" s="458">
        <f t="shared" si="0"/>
        <v>198241.13694716871</v>
      </c>
      <c r="D60" s="458">
        <f ca="1">SUMIF(G:G,53,K:K)</f>
        <v>347682.18097958551</v>
      </c>
      <c r="E60" s="458">
        <f t="shared" ca="1" si="1"/>
        <v>7051727.9829982975</v>
      </c>
      <c r="F60" s="442"/>
      <c r="G60" s="470">
        <f t="shared" si="8"/>
        <v>5</v>
      </c>
      <c r="H60" s="470">
        <v>53</v>
      </c>
      <c r="I60" s="455">
        <f t="shared" ca="1" si="5"/>
        <v>4057691.69719199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16907.04873829996</v>
      </c>
      <c r="L60" s="455">
        <f t="shared" ca="1" si="3"/>
        <v>4074598.7459302898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7051727.9829982975</v>
      </c>
      <c r="C61" s="458">
        <f t="shared" si="0"/>
        <v>198241.13694716871</v>
      </c>
      <c r="D61" s="458">
        <f ca="1">SUMIF(G:G,54,K:K)</f>
        <v>355327.86841371132</v>
      </c>
      <c r="E61" s="458">
        <f t="shared" ca="1" si="1"/>
        <v>7208814.7144648395</v>
      </c>
      <c r="F61" s="442"/>
      <c r="G61" s="470">
        <f t="shared" si="8"/>
        <v>5</v>
      </c>
      <c r="H61" s="470">
        <v>54</v>
      </c>
      <c r="I61" s="455">
        <f t="shared" ca="1" si="5"/>
        <v>4074598.7459302898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16977.494774709539</v>
      </c>
      <c r="L61" s="455">
        <f t="shared" ca="1" si="3"/>
        <v>4091576.2407049993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7208814.7144648395</v>
      </c>
      <c r="C62" s="458">
        <f t="shared" si="0"/>
        <v>198241.13694716871</v>
      </c>
      <c r="D62" s="458">
        <f ca="1">SUMIF(G:G,55,K:K)</f>
        <v>363364.72372757754</v>
      </c>
      <c r="E62" s="458">
        <f t="shared" ca="1" si="1"/>
        <v>7373938.3012452479</v>
      </c>
      <c r="F62" s="442"/>
      <c r="G62" s="470">
        <f t="shared" si="8"/>
        <v>5</v>
      </c>
      <c r="H62" s="470">
        <v>55</v>
      </c>
      <c r="I62" s="455">
        <f t="shared" ca="1" si="5"/>
        <v>4091576.2407049993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17048.234336270831</v>
      </c>
      <c r="L62" s="455">
        <f t="shared" ca="1" si="3"/>
        <v>4108624.4750412703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7373938.3012452479</v>
      </c>
      <c r="C63" s="458">
        <f t="shared" si="0"/>
        <v>198241.13694716871</v>
      </c>
      <c r="D63" s="458">
        <f ca="1">SUMIF(G:G,56,K:K)</f>
        <v>371812.75981230207</v>
      </c>
      <c r="E63" s="458">
        <f t="shared" ca="1" si="1"/>
        <v>7547509.9241103809</v>
      </c>
      <c r="F63" s="442"/>
      <c r="G63" s="470">
        <f t="shared" si="8"/>
        <v>5</v>
      </c>
      <c r="H63" s="470">
        <v>56</v>
      </c>
      <c r="I63" s="455">
        <f t="shared" ca="1" si="5"/>
        <v>4108624.4750412703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17119.268646005294</v>
      </c>
      <c r="L63" s="455">
        <f t="shared" ca="1" si="3"/>
        <v>4125743.7436872753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7547509.9241103809</v>
      </c>
      <c r="C64" s="458">
        <f t="shared" si="0"/>
        <v>198241.13694716871</v>
      </c>
      <c r="D64" s="458">
        <f ca="1">SUMIF(G:G,57,K:K)</f>
        <v>380693.01345649443</v>
      </c>
      <c r="E64" s="458">
        <f t="shared" ca="1" si="1"/>
        <v>7729961.8006197065</v>
      </c>
      <c r="F64" s="442"/>
      <c r="G64" s="470">
        <f t="shared" si="8"/>
        <v>5</v>
      </c>
      <c r="H64" s="470">
        <v>57</v>
      </c>
      <c r="I64" s="455">
        <f t="shared" ca="1" si="5"/>
        <v>4125743.7436872753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17190.598932030312</v>
      </c>
      <c r="L64" s="455">
        <f t="shared" ca="1" si="3"/>
        <v>4142934.3426193055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7729961.8006197065</v>
      </c>
      <c r="C65" s="458">
        <f t="shared" si="0"/>
        <v>198241.13694716871</v>
      </c>
      <c r="D65" s="458">
        <f ca="1">SUMIF(G:G,58,K:K)</f>
        <v>390027.59773079492</v>
      </c>
      <c r="E65" s="458">
        <f t="shared" ca="1" si="1"/>
        <v>7921748.2614033325</v>
      </c>
      <c r="F65" s="442"/>
      <c r="G65" s="470">
        <f t="shared" si="8"/>
        <v>5</v>
      </c>
      <c r="H65" s="470">
        <v>58</v>
      </c>
      <c r="I65" s="455">
        <f t="shared" ca="1" si="5"/>
        <v>4142934.3426193055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17262.226427580441</v>
      </c>
      <c r="L65" s="455">
        <f t="shared" ca="1" si="3"/>
        <v>4160196.5690468857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7921748.2614033325</v>
      </c>
      <c r="C66" s="458">
        <f t="shared" si="0"/>
        <v>198241.13694716871</v>
      </c>
      <c r="D66" s="458">
        <f ca="1">SUMIF(G:G,59,K:K)</f>
        <v>399839.75705250562</v>
      </c>
      <c r="E66" s="458">
        <f t="shared" ca="1" si="1"/>
        <v>8123346.8815086689</v>
      </c>
      <c r="F66" s="442"/>
      <c r="G66" s="470">
        <f t="shared" si="8"/>
        <v>5</v>
      </c>
      <c r="H66" s="470">
        <v>59</v>
      </c>
      <c r="I66" s="455">
        <f t="shared" ca="1" si="5"/>
        <v>4160196.5690468857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17334.152371028689</v>
      </c>
      <c r="L66" s="455">
        <f t="shared" ca="1" si="3"/>
        <v>4177530.7214179146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8123346.8815086689</v>
      </c>
      <c r="C67" s="458">
        <f t="shared" si="0"/>
        <v>198241.13694716871</v>
      </c>
      <c r="D67" s="458">
        <f t="shared" ref="D67:D71" ca="1" si="9">SUMIF(G:G,60,K:K)</f>
        <v>410153.92506743304</v>
      </c>
      <c r="E67" s="458">
        <f t="shared" ca="1" si="1"/>
        <v>8335259.6696289331</v>
      </c>
      <c r="F67" s="442"/>
      <c r="G67" s="470">
        <f t="shared" si="8"/>
        <v>5</v>
      </c>
      <c r="H67" s="470">
        <v>60</v>
      </c>
      <c r="I67" s="455">
        <f t="shared" ca="1" si="5"/>
        <v>4177530.7214179146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17406.378005907976</v>
      </c>
      <c r="L67" s="455">
        <f t="shared" ca="1" si="3"/>
        <v>4194937.0994238229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8335259.6696289331</v>
      </c>
      <c r="C68" s="458">
        <f t="shared" si="0"/>
        <v>198241.13694716871</v>
      </c>
      <c r="D68" s="458">
        <f t="shared" ca="1" si="9"/>
        <v>410153.92506743304</v>
      </c>
      <c r="E68" s="458">
        <f t="shared" ca="1" si="1"/>
        <v>8547172.4577491973</v>
      </c>
      <c r="F68" s="442"/>
      <c r="G68" s="470">
        <f>G67+1</f>
        <v>6</v>
      </c>
      <c r="H68" s="470">
        <v>61</v>
      </c>
      <c r="I68" s="455">
        <f t="shared" ca="1" si="5"/>
        <v>4194937.0994238229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17478.904580932594</v>
      </c>
      <c r="L68" s="455">
        <f t="shared" ca="1" si="3"/>
        <v>4212416.004004756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8547172.4577491973</v>
      </c>
      <c r="C69" s="458">
        <f t="shared" si="0"/>
        <v>198241.13694716871</v>
      </c>
      <c r="D69" s="458">
        <f t="shared" ca="1" si="9"/>
        <v>410153.92506743304</v>
      </c>
      <c r="E69" s="458">
        <f t="shared" ca="1" si="1"/>
        <v>8759085.2458694614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4212416.004004756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17551.733350019815</v>
      </c>
      <c r="L69" s="455">
        <f t="shared" ca="1" si="3"/>
        <v>4229967.7373547759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8759085.2458694614</v>
      </c>
      <c r="C70" s="458">
        <f t="shared" si="0"/>
        <v>198241.13694716871</v>
      </c>
      <c r="D70" s="458">
        <f t="shared" ca="1" si="9"/>
        <v>410153.92506743304</v>
      </c>
      <c r="E70" s="458">
        <f t="shared" ca="1" si="1"/>
        <v>8970998.0339897256</v>
      </c>
      <c r="F70" s="442"/>
      <c r="G70" s="470">
        <f t="shared" si="10"/>
        <v>6</v>
      </c>
      <c r="H70" s="470">
        <v>63</v>
      </c>
      <c r="I70" s="455">
        <f t="shared" ca="1" si="5"/>
        <v>4229967.7373547759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17624.865572311566</v>
      </c>
      <c r="L70" s="455">
        <f t="shared" ca="1" si="3"/>
        <v>4247592.6029270878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8970998.0339897256</v>
      </c>
      <c r="C71" s="458">
        <f t="shared" si="0"/>
        <v>198241.13694716871</v>
      </c>
      <c r="D71" s="458">
        <f t="shared" ca="1" si="9"/>
        <v>410153.92506743304</v>
      </c>
      <c r="E71" s="458">
        <f t="shared" ca="1" si="1"/>
        <v>9182910.8221099898</v>
      </c>
      <c r="F71" s="442"/>
      <c r="G71" s="470">
        <f t="shared" si="10"/>
        <v>6</v>
      </c>
      <c r="H71" s="470">
        <v>64</v>
      </c>
      <c r="I71" s="455">
        <f t="shared" ca="1" si="5"/>
        <v>4247592.6029270878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17698.302512196198</v>
      </c>
      <c r="L71" s="455">
        <f t="shared" ca="1" si="3"/>
        <v>4265290.9054392837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4265290.9054392837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17772.045439330348</v>
      </c>
      <c r="L72" s="455">
        <f t="shared" ca="1" si="3"/>
        <v>4283062.9508786136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4283062.9508786136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17846.095628660889</v>
      </c>
      <c r="L73" s="455">
        <f t="shared" ca="1" si="3"/>
        <v>4300909.0465072747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4300909.0465072747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17920.454360446976</v>
      </c>
      <c r="L74" s="455">
        <f t="shared" ca="1" si="3"/>
        <v>4318829.5008677216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4318829.5008677216</v>
      </c>
      <c r="J75" s="455">
        <f t="array" ref="J75">IFERROR(INDEX('Retirement Calculator'!K:K,MATCH('Lorri 401b'!N75,'Retirement Calculator'!A:A,0),0),0)</f>
        <v>18263.995145597393</v>
      </c>
      <c r="K75" s="455">
        <f t="shared" ca="1" si="2"/>
        <v>17919.02294050885</v>
      </c>
      <c r="L75" s="455">
        <f t="shared" ca="1" si="3"/>
        <v>4318484.5286626332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4318484.5286626332</v>
      </c>
      <c r="J76" s="455">
        <f t="array" ref="J76">IFERROR(INDEX('Retirement Calculator'!K:K,MATCH('Lorri 401b'!N76,'Retirement Calculator'!A:A,0),0),0)</f>
        <v>18263.995145597393</v>
      </c>
      <c r="K76" s="455">
        <f t="shared" ca="1" si="2"/>
        <v>17917.585556320981</v>
      </c>
      <c r="L76" s="455">
        <f t="shared" ca="1" si="3"/>
        <v>4318138.1190733565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4318138.1190733565</v>
      </c>
      <c r="J77" s="455">
        <f t="array" ref="J77">IFERROR(INDEX('Retirement Calculator'!K:K,MATCH('Lorri 401b'!N77,'Retirement Calculator'!A:A,0),0),0)</f>
        <v>18263.995145597393</v>
      </c>
      <c r="K77" s="455">
        <f t="shared" ca="1" si="2"/>
        <v>17916.142183032331</v>
      </c>
      <c r="L77" s="455">
        <f t="shared" ca="1" si="3"/>
        <v>4317790.2661107909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4317790.2661107909</v>
      </c>
      <c r="J78" s="455">
        <f t="array" ref="J78">IFERROR(INDEX('Retirement Calculator'!K:K,MATCH('Lorri 401b'!N78,'Retirement Calculator'!A:A,0),0),0)</f>
        <v>18263.995145597393</v>
      </c>
      <c r="K78" s="455">
        <f t="shared" ca="1" si="2"/>
        <v>17914.692795688305</v>
      </c>
      <c r="L78" s="455">
        <f t="shared" ca="1" si="3"/>
        <v>4317440.9637608817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4317440.9637608817</v>
      </c>
      <c r="J79" s="455">
        <f t="array" ref="J79">IFERROR(INDEX('Retirement Calculator'!K:K,MATCH('Lorri 401b'!N79,'Retirement Calculator'!A:A,0),0),0)</f>
        <v>18263.995145597393</v>
      </c>
      <c r="K79" s="455">
        <f t="shared" ca="1" si="2"/>
        <v>17913.237369230352</v>
      </c>
      <c r="L79" s="455">
        <f t="shared" ca="1" si="3"/>
        <v>4317090.2059845142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4317090.2059845142</v>
      </c>
      <c r="J80" s="455">
        <f t="array" ref="J80">IFERROR(INDEX('Retirement Calculator'!K:K,MATCH('Lorri 401b'!N80,'Retirement Calculator'!A:A,0),0),0)</f>
        <v>18263.995145597393</v>
      </c>
      <c r="K80" s="455">
        <f t="shared" ca="1" si="2"/>
        <v>17911.775878495486</v>
      </c>
      <c r="L80" s="455">
        <f t="shared" ca="1" si="3"/>
        <v>4316737.9867174122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4316737.9867174122</v>
      </c>
      <c r="J81" s="455">
        <f t="array" ref="J81">IFERROR(INDEX('Retirement Calculator'!K:K,MATCH('Lorri 401b'!N81,'Retirement Calculator'!A:A,0),0),0)</f>
        <v>18263.995145597393</v>
      </c>
      <c r="K81" s="455">
        <f t="shared" ca="1" si="2"/>
        <v>17910.308298215896</v>
      </c>
      <c r="L81" s="455">
        <f t="shared" ca="1" si="3"/>
        <v>4316384.299870031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4316384.299870031</v>
      </c>
      <c r="J82" s="455">
        <f t="array" ref="J82">IFERROR(INDEX('Retirement Calculator'!K:K,MATCH('Lorri 401b'!N82,'Retirement Calculator'!A:A,0),0),0)</f>
        <v>18263.995145597393</v>
      </c>
      <c r="K82" s="455">
        <f t="shared" ca="1" si="2"/>
        <v>17908.834603018473</v>
      </c>
      <c r="L82" s="455">
        <f t="shared" ca="1" si="3"/>
        <v>4316029.1393274516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4316029.1393274516</v>
      </c>
      <c r="J83" s="455">
        <f t="array" ref="J83">IFERROR(INDEX('Retirement Calculator'!K:K,MATCH('Lorri 401b'!N83,'Retirement Calculator'!A:A,0),0),0)</f>
        <v>18263.995145597393</v>
      </c>
      <c r="K83" s="455">
        <f t="shared" ca="1" si="2"/>
        <v>17907.354767424393</v>
      </c>
      <c r="L83" s="455">
        <f t="shared" ca="1" si="3"/>
        <v>4315672.4989492781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4315672.4989492781</v>
      </c>
      <c r="J84" s="455">
        <f t="array" ref="J84">IFERROR(INDEX('Retirement Calculator'!K:K,MATCH('Lorri 401b'!N84,'Retirement Calculator'!A:A,0),0),0)</f>
        <v>18263.995145597393</v>
      </c>
      <c r="K84" s="455">
        <f t="shared" ca="1" si="2"/>
        <v>17905.868765848671</v>
      </c>
      <c r="L84" s="455">
        <f t="shared" ca="1" si="3"/>
        <v>4315314.3725695293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4315314.3725695293</v>
      </c>
      <c r="J85" s="455">
        <f t="array" ref="J85">IFERROR(INDEX('Retirement Calculator'!K:K,MATCH('Lorri 401b'!N85,'Retirement Calculator'!A:A,0),0),0)</f>
        <v>18263.995145597393</v>
      </c>
      <c r="K85" s="455">
        <f t="shared" ca="1" si="2"/>
        <v>17904.376572599715</v>
      </c>
      <c r="L85" s="455">
        <f t="shared" ca="1" si="3"/>
        <v>4314954.7539965315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4314954.7539965315</v>
      </c>
      <c r="J86" s="455">
        <f t="array" ref="J86">IFERROR(INDEX('Retirement Calculator'!K:K,MATCH('Lorri 401b'!N86,'Retirement Calculator'!A:A,0),0),0)</f>
        <v>18263.995145597393</v>
      </c>
      <c r="K86" s="455">
        <f t="shared" ca="1" si="2"/>
        <v>17902.878161878893</v>
      </c>
      <c r="L86" s="455">
        <f t="shared" ca="1" si="3"/>
        <v>4314593.6370128132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4314593.6370128132</v>
      </c>
      <c r="J87" s="455">
        <f t="array" ref="J87">IFERROR(INDEX('Retirement Calculator'!K:K,MATCH('Lorri 401b'!N87,'Retirement Calculator'!A:A,0),0),0)</f>
        <v>18263.995145597393</v>
      </c>
      <c r="K87" s="455">
        <f t="shared" ca="1" si="2"/>
        <v>17901.373507780067</v>
      </c>
      <c r="L87" s="455">
        <f t="shared" ca="1" si="3"/>
        <v>4314231.0153749958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4314231.0153749958</v>
      </c>
      <c r="J88" s="455">
        <f t="array" ref="J88">IFERROR(INDEX('Retirement Calculator'!K:K,MATCH('Lorri 401b'!N88,'Retirement Calculator'!A:A,0),0),0)</f>
        <v>18263.995145597393</v>
      </c>
      <c r="K88" s="455">
        <f t="shared" ca="1" si="2"/>
        <v>17899.86258428916</v>
      </c>
      <c r="L88" s="455">
        <f t="shared" ca="1" si="3"/>
        <v>4313866.8828136874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4313866.8828136874</v>
      </c>
      <c r="J89" s="455">
        <f t="array" ref="J89">IFERROR(INDEX('Retirement Calculator'!K:K,MATCH('Lorri 401b'!N89,'Retirement Calculator'!A:A,0),0),0)</f>
        <v>18263.995145597393</v>
      </c>
      <c r="K89" s="455">
        <f t="shared" ca="1" si="2"/>
        <v>17898.345365283709</v>
      </c>
      <c r="L89" s="455">
        <f t="shared" ca="1" si="3"/>
        <v>4313501.233033374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4313501.233033374</v>
      </c>
      <c r="J90" s="455">
        <f t="array" ref="J90">IFERROR(INDEX('Retirement Calculator'!K:K,MATCH('Lorri 401b'!N90,'Retirement Calculator'!A:A,0),0),0)</f>
        <v>18263.995145597393</v>
      </c>
      <c r="K90" s="455">
        <f t="shared" ca="1" si="2"/>
        <v>17896.821824532402</v>
      </c>
      <c r="L90" s="455">
        <f t="shared" ca="1" si="3"/>
        <v>4313134.0597123085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4313134.0597123085</v>
      </c>
      <c r="J91" s="455">
        <f t="array" ref="J91">IFERROR(INDEX('Retirement Calculator'!K:K,MATCH('Lorri 401b'!N91,'Retirement Calculator'!A:A,0),0),0)</f>
        <v>18263.995145597393</v>
      </c>
      <c r="K91" s="455">
        <f t="shared" ca="1" si="2"/>
        <v>17895.29193569463</v>
      </c>
      <c r="L91" s="455">
        <f t="shared" ca="1" si="3"/>
        <v>4312765.3565024054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4312765.3565024054</v>
      </c>
      <c r="J92" s="455">
        <f t="array" ref="J92">IFERROR(INDEX('Retirement Calculator'!K:K,MATCH('Lorri 401b'!N92,'Retirement Calculator'!A:A,0),0),0)</f>
        <v>18263.995145597393</v>
      </c>
      <c r="K92" s="455">
        <f t="shared" ca="1" si="2"/>
        <v>17893.755672320032</v>
      </c>
      <c r="L92" s="455">
        <f t="shared" ca="1" si="3"/>
        <v>4312395.1170291277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4312395.1170291277</v>
      </c>
      <c r="J93" s="455">
        <f t="array" ref="J93">IFERROR(INDEX('Retirement Calculator'!K:K,MATCH('Lorri 401b'!N93,'Retirement Calculator'!A:A,0),0),0)</f>
        <v>18263.995145597393</v>
      </c>
      <c r="K93" s="455">
        <f t="shared" ca="1" si="2"/>
        <v>17892.21300784804</v>
      </c>
      <c r="L93" s="455">
        <f t="shared" ca="1" si="3"/>
        <v>4312023.3348913779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4312023.3348913779</v>
      </c>
      <c r="J94" s="455">
        <f t="array" ref="J94">IFERROR(INDEX('Retirement Calculator'!K:K,MATCH('Lorri 401b'!N94,'Retirement Calculator'!A:A,0),0),0)</f>
        <v>18263.995145597393</v>
      </c>
      <c r="K94" s="455">
        <f t="shared" ca="1" si="2"/>
        <v>17890.66391560742</v>
      </c>
      <c r="L94" s="455">
        <f t="shared" ca="1" si="3"/>
        <v>4311650.0036613876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4311650.0036613876</v>
      </c>
      <c r="J95" s="455">
        <f t="array" ref="J95">IFERROR(INDEX('Retirement Calculator'!K:K,MATCH('Lorri 401b'!N95,'Retirement Calculator'!A:A,0),0),0)</f>
        <v>18263.995145597393</v>
      </c>
      <c r="K95" s="455">
        <f t="shared" ca="1" si="2"/>
        <v>17889.108368815792</v>
      </c>
      <c r="L95" s="455">
        <f t="shared" ca="1" si="3"/>
        <v>4311275.116884606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4311275.116884606</v>
      </c>
      <c r="J96" s="455">
        <f t="array" ref="J96">IFERROR(INDEX('Retirement Calculator'!K:K,MATCH('Lorri 401b'!N96,'Retirement Calculator'!A:A,0),0),0)</f>
        <v>18263.995145597393</v>
      </c>
      <c r="K96" s="455">
        <f t="shared" ca="1" si="2"/>
        <v>17887.546340579203</v>
      </c>
      <c r="L96" s="455">
        <f t="shared" ca="1" si="3"/>
        <v>4310898.6680795876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4310898.6680795876</v>
      </c>
      <c r="J97" s="455">
        <f t="array" ref="J97">IFERROR(INDEX('Retirement Calculator'!K:K,MATCH('Lorri 401b'!N97,'Retirement Calculator'!A:A,0),0),0)</f>
        <v>18263.995145597393</v>
      </c>
      <c r="K97" s="455">
        <f t="shared" ca="1" si="2"/>
        <v>17885.977803891627</v>
      </c>
      <c r="L97" s="455">
        <f t="shared" ca="1" si="3"/>
        <v>4310520.6507378817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4310520.6507378817</v>
      </c>
      <c r="J98" s="455">
        <f t="array" ref="J98">IFERROR(INDEX('Retirement Calculator'!K:K,MATCH('Lorri 401b'!N98,'Retirement Calculator'!A:A,0),0),0)</f>
        <v>18263.995145597393</v>
      </c>
      <c r="K98" s="455">
        <f t="shared" ca="1" si="2"/>
        <v>17884.402731634516</v>
      </c>
      <c r="L98" s="455">
        <f t="shared" ca="1" si="3"/>
        <v>4310141.0583239188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4310141.0583239188</v>
      </c>
      <c r="J99" s="455">
        <f t="array" ref="J99">IFERROR(INDEX('Retirement Calculator'!K:K,MATCH('Lorri 401b'!N99,'Retirement Calculator'!A:A,0),0),0)</f>
        <v>18263.995145597393</v>
      </c>
      <c r="K99" s="455">
        <f t="shared" ca="1" si="2"/>
        <v>17882.821096576339</v>
      </c>
      <c r="L99" s="455">
        <f t="shared" ca="1" si="3"/>
        <v>4309759.8842748981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4309759.8842748981</v>
      </c>
      <c r="J100" s="455">
        <f t="array" ref="J100">IFERROR(INDEX('Retirement Calculator'!K:K,MATCH('Lorri 401b'!N100,'Retirement Calculator'!A:A,0),0),0)</f>
        <v>18263.995145597393</v>
      </c>
      <c r="K100" s="455">
        <f t="shared" ca="1" si="2"/>
        <v>17881.232871372085</v>
      </c>
      <c r="L100" s="455">
        <f t="shared" ca="1" si="3"/>
        <v>4309377.1220006729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4309377.1220006729</v>
      </c>
      <c r="J101" s="455">
        <f t="array" ref="J101">IFERROR(INDEX('Retirement Calculator'!K:K,MATCH('Lorri 401b'!N101,'Retirement Calculator'!A:A,0),0),0)</f>
        <v>18263.995145597393</v>
      </c>
      <c r="K101" s="455">
        <f t="shared" ca="1" si="2"/>
        <v>17879.638028562815</v>
      </c>
      <c r="L101" s="455">
        <f t="shared" ca="1" si="3"/>
        <v>4308992.7648836384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4308992.7648836384</v>
      </c>
      <c r="J102" s="455">
        <f t="array" ref="J102">IFERROR(INDEX('Retirement Calculator'!K:K,MATCH('Lorri 401b'!N102,'Retirement Calculator'!A:A,0),0),0)</f>
        <v>18263.995145597393</v>
      </c>
      <c r="K102" s="455">
        <f t="shared" ca="1" si="2"/>
        <v>17878.036540575169</v>
      </c>
      <c r="L102" s="455">
        <f t="shared" ca="1" si="3"/>
        <v>4308606.8062786162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4308606.8062786162</v>
      </c>
      <c r="J103" s="455">
        <f t="array" ref="J103">IFERROR(INDEX('Retirement Calculator'!K:K,MATCH('Lorri 401b'!N103,'Retirement Calculator'!A:A,0),0),0)</f>
        <v>18263.995145597393</v>
      </c>
      <c r="K103" s="455">
        <f t="shared" ca="1" si="2"/>
        <v>17876.42837972091</v>
      </c>
      <c r="L103" s="455">
        <f t="shared" ca="1" si="3"/>
        <v>4308219.2395127397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4308219.2395127397</v>
      </c>
      <c r="J104" s="455">
        <f t="array" ref="J104">IFERROR(INDEX('Retirement Calculator'!K:K,MATCH('Lorri 401b'!N104,'Retirement Calculator'!A:A,0),0),0)</f>
        <v>18263.995145597393</v>
      </c>
      <c r="K104" s="455">
        <f t="shared" ca="1" si="2"/>
        <v>17874.813518196424</v>
      </c>
      <c r="L104" s="455">
        <f t="shared" ca="1" si="3"/>
        <v>4307830.0578853386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4307830.0578853386</v>
      </c>
      <c r="J105" s="455">
        <f t="array" ref="J105">IFERROR(INDEX('Retirement Calculator'!K:K,MATCH('Lorri 401b'!N105,'Retirement Calculator'!A:A,0),0),0)</f>
        <v>16520.094745597391</v>
      </c>
      <c r="K105" s="455">
        <f t="shared" ca="1" si="2"/>
        <v>17880.458179748919</v>
      </c>
      <c r="L105" s="455">
        <f t="shared" ca="1" si="3"/>
        <v>4309190.4213194894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4309190.4213194894</v>
      </c>
      <c r="J106" s="455">
        <f t="array" ref="J106">IFERROR(INDEX('Retirement Calculator'!K:K,MATCH('Lorri 401b'!N106,'Retirement Calculator'!A:A,0),0),0)</f>
        <v>16520.094745597391</v>
      </c>
      <c r="K106" s="455">
        <f t="shared" ca="1" si="2"/>
        <v>17886.126360724549</v>
      </c>
      <c r="L106" s="455">
        <f t="shared" ca="1" si="3"/>
        <v>4310556.4529346162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4310556.4529346162</v>
      </c>
      <c r="J107" s="455">
        <f t="array" ref="J107">IFERROR(INDEX('Retirement Calculator'!K:K,MATCH('Lorri 401b'!N107,'Retirement Calculator'!A:A,0),0),0)</f>
        <v>16520.094745597391</v>
      </c>
      <c r="K107" s="455">
        <f t="shared" ca="1" si="2"/>
        <v>17891.81815912091</v>
      </c>
      <c r="L107" s="455">
        <f t="shared" ca="1" si="3"/>
        <v>4311928.1763481395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4311928.1763481395</v>
      </c>
      <c r="J108" s="455">
        <f t="array" ref="J108">IFERROR(INDEX('Retirement Calculator'!K:K,MATCH('Lorri 401b'!N108,'Retirement Calculator'!A:A,0),0),0)</f>
        <v>16520.094745597391</v>
      </c>
      <c r="K108" s="455">
        <f t="shared" ca="1" si="2"/>
        <v>17897.533673343925</v>
      </c>
      <c r="L108" s="455">
        <f t="shared" ca="1" si="3"/>
        <v>4313305.6152758859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4313305.6152758859</v>
      </c>
      <c r="J109" s="455">
        <f t="array" ref="J109">IFERROR(INDEX('Retirement Calculator'!K:K,MATCH('Lorri 401b'!N109,'Retirement Calculator'!A:A,0),0),0)</f>
        <v>16520.094745597391</v>
      </c>
      <c r="K109" s="455">
        <f t="shared" ca="1" si="2"/>
        <v>17903.273002209535</v>
      </c>
      <c r="L109" s="455">
        <f t="shared" ca="1" si="3"/>
        <v>4314688.7935324972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4314688.7935324972</v>
      </c>
      <c r="J110" s="455">
        <f t="array" ref="J110">IFERROR(INDEX('Retirement Calculator'!K:K,MATCH('Lorri 401b'!N110,'Retirement Calculator'!A:A,0),0),0)</f>
        <v>16520.094745597391</v>
      </c>
      <c r="K110" s="455">
        <f t="shared" ca="1" si="2"/>
        <v>17909.036244945415</v>
      </c>
      <c r="L110" s="455">
        <f t="shared" ca="1" si="3"/>
        <v>4316077.735031845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4316077.735031845</v>
      </c>
      <c r="J111" s="455">
        <f t="array" ref="J111">IFERROR(INDEX('Retirement Calculator'!K:K,MATCH('Lorri 401b'!N111,'Retirement Calculator'!A:A,0),0),0)</f>
        <v>16520.094745597391</v>
      </c>
      <c r="K111" s="455">
        <f t="shared" ca="1" si="2"/>
        <v>17914.823501192695</v>
      </c>
      <c r="L111" s="455">
        <f t="shared" ca="1" si="3"/>
        <v>4317472.4637874402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4317472.4637874402</v>
      </c>
      <c r="J112" s="455">
        <f t="array" ref="J112">IFERROR(INDEX('Retirement Calculator'!K:K,MATCH('Lorri 401b'!N112,'Retirement Calculator'!A:A,0),0),0)</f>
        <v>16520.094745597391</v>
      </c>
      <c r="K112" s="455">
        <f t="shared" ca="1" si="2"/>
        <v>17920.634871007678</v>
      </c>
      <c r="L112" s="455">
        <f t="shared" ca="1" si="3"/>
        <v>4318873.0039128503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4318873.0039128503</v>
      </c>
      <c r="J113" s="455">
        <f t="array" ref="J113">IFERROR(INDEX('Retirement Calculator'!K:K,MATCH('Lorri 401b'!N113,'Retirement Calculator'!A:A,0),0),0)</f>
        <v>16520.094745597391</v>
      </c>
      <c r="K113" s="455">
        <f t="shared" ca="1" si="2"/>
        <v>17926.470454863553</v>
      </c>
      <c r="L113" s="455">
        <f t="shared" ca="1" si="3"/>
        <v>4320279.3796221158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4320279.3796221158</v>
      </c>
      <c r="J114" s="455">
        <f t="array" ref="J114">IFERROR(INDEX('Retirement Calculator'!K:K,MATCH('Lorri 401b'!N114,'Retirement Calculator'!A:A,0),0),0)</f>
        <v>16520.094745597391</v>
      </c>
      <c r="K114" s="455">
        <f t="shared" ca="1" si="2"/>
        <v>17932.330353652156</v>
      </c>
      <c r="L114" s="455">
        <f t="shared" ca="1" si="3"/>
        <v>4321691.6152301701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4321691.6152301701</v>
      </c>
      <c r="J115" s="455">
        <f t="array" ref="J115">IFERROR(INDEX('Retirement Calculator'!K:K,MATCH('Lorri 401b'!N115,'Retirement Calculator'!A:A,0),0),0)</f>
        <v>16520.094745597391</v>
      </c>
      <c r="K115" s="455">
        <f t="shared" ca="1" si="2"/>
        <v>17938.214668685716</v>
      </c>
      <c r="L115" s="455">
        <f t="shared" ca="1" si="3"/>
        <v>4323109.7351532578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4323109.7351532578</v>
      </c>
      <c r="J116" s="455">
        <f t="array" ref="J116">IFERROR(INDEX('Retirement Calculator'!K:K,MATCH('Lorri 401b'!N116,'Retirement Calculator'!A:A,0),0),0)</f>
        <v>16520.094745597391</v>
      </c>
      <c r="K116" s="455">
        <f t="shared" ca="1" si="2"/>
        <v>17944.123501698585</v>
      </c>
      <c r="L116" s="455">
        <f t="shared" ca="1" si="3"/>
        <v>4324533.7639093585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4324533.7639093585</v>
      </c>
      <c r="J117" s="455">
        <f t="array" ref="J117">IFERROR(INDEX('Retirement Calculator'!K:K,MATCH('Lorri 401b'!N117,'Retirement Calculator'!A:A,0),0),0)</f>
        <v>16520.094745597391</v>
      </c>
      <c r="K117" s="455">
        <f t="shared" ca="1" si="2"/>
        <v>17950.056954849002</v>
      </c>
      <c r="L117" s="455">
        <f t="shared" ca="1" si="3"/>
        <v>4325963.7261186093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4325963.7261186093</v>
      </c>
      <c r="J118" s="455">
        <f t="array" ref="J118">IFERROR(INDEX('Retirement Calculator'!K:K,MATCH('Lorri 401b'!N118,'Retirement Calculator'!A:A,0),0),0)</f>
        <v>16520.094745597391</v>
      </c>
      <c r="K118" s="455">
        <f t="shared" ca="1" si="2"/>
        <v>17956.01513072088</v>
      </c>
      <c r="L118" s="455">
        <f t="shared" ca="1" si="3"/>
        <v>4327399.6465037325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4327399.6465037325</v>
      </c>
      <c r="J119" s="455">
        <f t="array" ref="J119">IFERROR(INDEX('Retirement Calculator'!K:K,MATCH('Lorri 401b'!N119,'Retirement Calculator'!A:A,0),0),0)</f>
        <v>16520.094745597391</v>
      </c>
      <c r="K119" s="455">
        <f t="shared" ca="1" si="2"/>
        <v>17961.99813232556</v>
      </c>
      <c r="L119" s="455">
        <f t="shared" ca="1" si="3"/>
        <v>4328841.5498904604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4328841.5498904604</v>
      </c>
      <c r="J120" s="455">
        <f t="array" ref="J120">IFERROR(INDEX('Retirement Calculator'!K:K,MATCH('Lorri 401b'!N120,'Retirement Calculator'!A:A,0),0),0)</f>
        <v>16520.094745597391</v>
      </c>
      <c r="K120" s="455">
        <f t="shared" ca="1" si="2"/>
        <v>17968.006063103596</v>
      </c>
      <c r="L120" s="455">
        <f t="shared" ca="1" si="3"/>
        <v>4330289.4612079663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4330289.4612079663</v>
      </c>
      <c r="J121" s="455">
        <f t="array" ref="J121">IFERROR(INDEX('Retirement Calculator'!K:K,MATCH('Lorri 401b'!N121,'Retirement Calculator'!A:A,0),0),0)</f>
        <v>16520.094745597391</v>
      </c>
      <c r="K121" s="455">
        <f t="shared" ca="1" si="2"/>
        <v>17974.039026926534</v>
      </c>
      <c r="L121" s="455">
        <f t="shared" ca="1" si="3"/>
        <v>4331743.4054892948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4331743.4054892948</v>
      </c>
      <c r="J122" s="455">
        <f t="array" ref="J122">IFERROR(INDEX('Retirement Calculator'!K:K,MATCH('Lorri 401b'!N122,'Retirement Calculator'!A:A,0),0),0)</f>
        <v>16520.094745597391</v>
      </c>
      <c r="K122" s="455">
        <f t="shared" ca="1" si="2"/>
        <v>17980.097128098736</v>
      </c>
      <c r="L122" s="455">
        <f t="shared" ca="1" si="3"/>
        <v>4333203.4078717958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4333203.4078717958</v>
      </c>
      <c r="J123" s="455">
        <f t="array" ref="J123">IFERROR(INDEX('Retirement Calculator'!K:K,MATCH('Lorri 401b'!N123,'Retirement Calculator'!A:A,0),0),0)</f>
        <v>16520.094745597391</v>
      </c>
      <c r="K123" s="455">
        <f t="shared" ca="1" si="2"/>
        <v>17986.180471359159</v>
      </c>
      <c r="L123" s="455">
        <f t="shared" ca="1" si="3"/>
        <v>4334669.4935975568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4334669.4935975568</v>
      </c>
      <c r="J124" s="455">
        <f t="array" ref="J124">IFERROR(INDEX('Retirement Calculator'!K:K,MATCH('Lorri 401b'!N124,'Retirement Calculator'!A:A,0),0),0)</f>
        <v>16520.094745597391</v>
      </c>
      <c r="K124" s="455">
        <f t="shared" ca="1" si="2"/>
        <v>17992.289161883164</v>
      </c>
      <c r="L124" s="455">
        <f t="shared" ca="1" si="3"/>
        <v>4336141.6880138423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4336141.6880138423</v>
      </c>
      <c r="J125" s="455">
        <f t="array" ref="J125">IFERROR(INDEX('Retirement Calculator'!K:K,MATCH('Lorri 401b'!N125,'Retirement Calculator'!A:A,0),0),0)</f>
        <v>16520.094745597391</v>
      </c>
      <c r="K125" s="455">
        <f t="shared" ca="1" si="2"/>
        <v>17998.423305284352</v>
      </c>
      <c r="L125" s="455">
        <f t="shared" ca="1" si="3"/>
        <v>4337620.0165735288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4337620.0165735288</v>
      </c>
      <c r="J126" s="455">
        <f t="array" ref="J126">IFERROR(INDEX('Retirement Calculator'!K:K,MATCH('Lorri 401b'!N126,'Retirement Calculator'!A:A,0),0),0)</f>
        <v>16520.094745597391</v>
      </c>
      <c r="K126" s="455">
        <f t="shared" ca="1" si="2"/>
        <v>18004.58300761638</v>
      </c>
      <c r="L126" s="455">
        <f t="shared" ca="1" si="3"/>
        <v>4339104.5048355469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4339104.5048355469</v>
      </c>
      <c r="J127" s="455">
        <f t="array" ref="J127">IFERROR(INDEX('Retirement Calculator'!K:K,MATCH('Lorri 401b'!N127,'Retirement Calculator'!A:A,0),0),0)</f>
        <v>16520.094745597391</v>
      </c>
      <c r="K127" s="455">
        <f t="shared" ca="1" si="2"/>
        <v>18010.768375374788</v>
      </c>
      <c r="L127" s="455">
        <f t="shared" ca="1" si="3"/>
        <v>4340595.1784653235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4340595.1784653235</v>
      </c>
      <c r="J128" s="455">
        <f t="array" ref="J128">IFERROR(INDEX('Retirement Calculator'!K:K,MATCH('Lorri 401b'!N128,'Retirement Calculator'!A:A,0),0),0)</f>
        <v>16520.094745597391</v>
      </c>
      <c r="K128" s="455">
        <f t="shared" ca="1" si="2"/>
        <v>18016.979515498857</v>
      </c>
      <c r="L128" s="455">
        <f t="shared" ca="1" si="3"/>
        <v>4342092.0632352242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4342092.0632352242</v>
      </c>
      <c r="J129" s="455">
        <f t="array" ref="J129">IFERROR(INDEX('Retirement Calculator'!K:K,MATCH('Lorri 401b'!N129,'Retirement Calculator'!A:A,0),0),0)</f>
        <v>16520.094745597391</v>
      </c>
      <c r="K129" s="455">
        <f t="shared" ca="1" si="2"/>
        <v>18023.216535373442</v>
      </c>
      <c r="L129" s="455">
        <f t="shared" ca="1" si="3"/>
        <v>4343595.185025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4343595.185025</v>
      </c>
      <c r="J130" s="455">
        <f t="array" ref="J130">IFERROR(INDEX('Retirement Calculator'!K:K,MATCH('Lorri 401b'!N130,'Retirement Calculator'!A:A,0),0),0)</f>
        <v>16520.094745597391</v>
      </c>
      <c r="K130" s="455">
        <f t="shared" ca="1" si="2"/>
        <v>18029.479542830843</v>
      </c>
      <c r="L130" s="455">
        <f t="shared" ca="1" si="3"/>
        <v>4345104.5698222332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4345104.5698222332</v>
      </c>
      <c r="J131" s="455">
        <f t="array" ref="J131">IFERROR(INDEX('Retirement Calculator'!K:K,MATCH('Lorri 401b'!N131,'Retirement Calculator'!A:A,0),0),0)</f>
        <v>16520.094745597391</v>
      </c>
      <c r="K131" s="455">
        <f t="shared" ca="1" si="2"/>
        <v>18035.768646152646</v>
      </c>
      <c r="L131" s="455">
        <f t="shared" ca="1" si="3"/>
        <v>4346620.2437227881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4346620.2437227881</v>
      </c>
      <c r="J132" s="455">
        <f t="array" ref="J132">IFERROR(INDEX('Retirement Calculator'!K:K,MATCH('Lorri 401b'!N132,'Retirement Calculator'!A:A,0),0),0)</f>
        <v>16520.094745597391</v>
      </c>
      <c r="K132" s="455">
        <f t="shared" ca="1" si="2"/>
        <v>18042.083954071626</v>
      </c>
      <c r="L132" s="455">
        <f t="shared" ca="1" si="3"/>
        <v>4348142.2329312619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4348142.2329312619</v>
      </c>
      <c r="J133" s="455">
        <f t="array" ref="J133">IFERROR(INDEX('Retirement Calculator'!K:K,MATCH('Lorri 401b'!N133,'Retirement Calculator'!A:A,0),0),0)</f>
        <v>16520.094745597391</v>
      </c>
      <c r="K133" s="455">
        <f t="shared" ca="1" si="2"/>
        <v>18048.425575773599</v>
      </c>
      <c r="L133" s="455">
        <f t="shared" ca="1" si="3"/>
        <v>4349670.5637614373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4349670.5637614373</v>
      </c>
      <c r="J134" s="455">
        <f t="array" ref="J134">IFERROR(INDEX('Retirement Calculator'!K:K,MATCH('Lorri 401b'!N134,'Retirement Calculator'!A:A,0),0),0)</f>
        <v>16520.094745597391</v>
      </c>
      <c r="K134" s="455">
        <f t="shared" ca="1" si="2"/>
        <v>18054.793620899331</v>
      </c>
      <c r="L134" s="455">
        <f t="shared" ca="1" si="3"/>
        <v>4351205.2626367388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4351205.2626367388</v>
      </c>
      <c r="J135" s="455">
        <f t="array" ref="J135">IFERROR(INDEX('Retirement Calculator'!K:K,MATCH('Lorri 401b'!N135,'Retirement Calculator'!A:A,0),0),0)</f>
        <v>16520.094745597391</v>
      </c>
      <c r="K135" s="455">
        <f t="shared" ca="1" si="2"/>
        <v>18061.188199546421</v>
      </c>
      <c r="L135" s="455">
        <f t="shared" ca="1" si="3"/>
        <v>4352746.3560906872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4352746.3560906872</v>
      </c>
      <c r="J136" s="455">
        <f t="array" ref="J136">IFERROR(INDEX('Retirement Calculator'!K:K,MATCH('Lorri 401b'!N136,'Retirement Calculator'!A:A,0),0),0)</f>
        <v>16520.094745597391</v>
      </c>
      <c r="K136" s="455">
        <f t="shared" ca="1" si="2"/>
        <v>18067.609422271205</v>
      </c>
      <c r="L136" s="455">
        <f t="shared" ca="1" si="3"/>
        <v>4354293.8707673606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4354293.8707673606</v>
      </c>
      <c r="J137" s="455">
        <f t="array" ref="J137">IFERROR(INDEX('Retirement Calculator'!K:K,MATCH('Lorri 401b'!N137,'Retirement Calculator'!A:A,0),0),0)</f>
        <v>16520.094745597391</v>
      </c>
      <c r="K137" s="455">
        <f t="shared" ca="1" si="2"/>
        <v>18074.057400090678</v>
      </c>
      <c r="L137" s="455">
        <f t="shared" ca="1" si="3"/>
        <v>4355847.8334218534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4355847.8334218534</v>
      </c>
      <c r="J138" s="455">
        <f t="array" ref="J138">IFERROR(INDEX('Retirement Calculator'!K:K,MATCH('Lorri 401b'!N138,'Retirement Calculator'!A:A,0),0),0)</f>
        <v>16520.094745597391</v>
      </c>
      <c r="K138" s="455">
        <f t="shared" ca="1" si="2"/>
        <v>18080.532244484399</v>
      </c>
      <c r="L138" s="455">
        <f t="shared" ca="1" si="3"/>
        <v>4357408.2709207395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4357408.2709207395</v>
      </c>
      <c r="J139" s="455">
        <f t="array" ref="J139">IFERROR(INDEX('Retirement Calculator'!K:K,MATCH('Lorri 401b'!N139,'Retirement Calculator'!A:A,0),0),0)</f>
        <v>16520.094745597391</v>
      </c>
      <c r="K139" s="455">
        <f t="shared" ca="1" si="2"/>
        <v>18087.034067396424</v>
      </c>
      <c r="L139" s="455">
        <f t="shared" ca="1" si="3"/>
        <v>4358975.2102425378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4358975.2102425378</v>
      </c>
      <c r="J140" s="455">
        <f t="array" ref="J140">IFERROR(INDEX('Retirement Calculator'!K:K,MATCH('Lorri 401b'!N140,'Retirement Calculator'!A:A,0),0),0)</f>
        <v>16520.094745597391</v>
      </c>
      <c r="K140" s="455">
        <f t="shared" ca="1" si="2"/>
        <v>18093.56298123725</v>
      </c>
      <c r="L140" s="455">
        <f t="shared" ca="1" si="3"/>
        <v>4360548.6784781776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4360548.6784781776</v>
      </c>
      <c r="J141" s="455">
        <f t="array" ref="J141">IFERROR(INDEX('Retirement Calculator'!K:K,MATCH('Lorri 401b'!N141,'Retirement Calculator'!A:A,0),0),0)</f>
        <v>16520.094745597391</v>
      </c>
      <c r="K141" s="455">
        <f t="shared" ca="1" si="2"/>
        <v>18100.119098885749</v>
      </c>
      <c r="L141" s="455">
        <f t="shared" ca="1" si="3"/>
        <v>4362128.7028314658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4362128.7028314658</v>
      </c>
      <c r="J142" s="455">
        <f t="array" ref="J142">IFERROR(INDEX('Retirement Calculator'!K:K,MATCH('Lorri 401b'!N142,'Retirement Calculator'!A:A,0),0),0)</f>
        <v>16520.094745597391</v>
      </c>
      <c r="K142" s="455">
        <f t="shared" ca="1" si="2"/>
        <v>18106.702533691117</v>
      </c>
      <c r="L142" s="455">
        <f t="shared" ca="1" si="3"/>
        <v>4363715.3106195591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4363715.3106195591</v>
      </c>
      <c r="J143" s="455">
        <f t="array" ref="J143">IFERROR(INDEX('Retirement Calculator'!K:K,MATCH('Lorri 401b'!N143,'Retirement Calculator'!A:A,0),0),0)</f>
        <v>16520.094745597391</v>
      </c>
      <c r="K143" s="455">
        <f t="shared" ca="1" si="2"/>
        <v>18113.313399474839</v>
      </c>
      <c r="L143" s="455">
        <f t="shared" ca="1" si="3"/>
        <v>4365308.5292734364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4365308.5292734364</v>
      </c>
      <c r="J144" s="455">
        <f t="array" ref="J144">IFERROR(INDEX('Retirement Calculator'!K:K,MATCH('Lorri 401b'!N144,'Retirement Calculator'!A:A,0),0),0)</f>
        <v>16520.094745597391</v>
      </c>
      <c r="K144" s="455">
        <f t="shared" ca="1" si="2"/>
        <v>18119.951810532661</v>
      </c>
      <c r="L144" s="455">
        <f t="shared" ca="1" si="3"/>
        <v>4366908.3863383709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4366908.3863383709</v>
      </c>
      <c r="J145" s="455">
        <f t="array" ref="J145">IFERROR(INDEX('Retirement Calculator'!K:K,MATCH('Lorri 401b'!N145,'Retirement Calculator'!A:A,0),0),0)</f>
        <v>16520.094745597391</v>
      </c>
      <c r="K145" s="455">
        <f t="shared" ca="1" si="2"/>
        <v>18126.617881636554</v>
      </c>
      <c r="L145" s="455">
        <f t="shared" ca="1" si="3"/>
        <v>4368514.9094744092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4368514.9094744092</v>
      </c>
      <c r="J146" s="455">
        <f t="array" ref="J146">IFERROR(INDEX('Retirement Calculator'!K:K,MATCH('Lorri 401b'!N146,'Retirement Calculator'!A:A,0),0),0)</f>
        <v>16520.094745597391</v>
      </c>
      <c r="K146" s="455">
        <f t="shared" ca="1" si="2"/>
        <v>18133.311728036715</v>
      </c>
      <c r="L146" s="455">
        <f t="shared" ca="1" si="3"/>
        <v>4370128.1264568483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4370128.1264568483</v>
      </c>
      <c r="J147" s="455">
        <f t="array" ref="J147">IFERROR(INDEX('Retirement Calculator'!K:K,MATCH('Lorri 401b'!N147,'Retirement Calculator'!A:A,0),0),0)</f>
        <v>16520.094745597391</v>
      </c>
      <c r="K147" s="455">
        <f t="shared" ca="1" si="2"/>
        <v>18140.033465463544</v>
      </c>
      <c r="L147" s="455">
        <f t="shared" ca="1" si="3"/>
        <v>4371748.0651767142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4371748.0651767142</v>
      </c>
      <c r="J148" s="455">
        <f t="array" ref="J148">IFERROR(INDEX('Retirement Calculator'!K:K,MATCH('Lorri 401b'!N148,'Retirement Calculator'!A:A,0),0),0)</f>
        <v>16520.094745597391</v>
      </c>
      <c r="K148" s="455">
        <f t="shared" ca="1" si="2"/>
        <v>18146.783210129652</v>
      </c>
      <c r="L148" s="455">
        <f t="shared" ca="1" si="3"/>
        <v>4373374.7536412459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4373374.7536412459</v>
      </c>
      <c r="J149" s="455">
        <f t="array" ref="J149">IFERROR(INDEX('Retirement Calculator'!K:K,MATCH('Lorri 401b'!N149,'Retirement Calculator'!A:A,0),0),0)</f>
        <v>16520.094745597391</v>
      </c>
      <c r="K149" s="455">
        <f t="shared" ca="1" si="2"/>
        <v>18153.561078731866</v>
      </c>
      <c r="L149" s="455">
        <f t="shared" ca="1" si="3"/>
        <v>4375008.21997438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4375008.21997438</v>
      </c>
      <c r="J150" s="455">
        <f t="array" ref="J150">IFERROR(INDEX('Retirement Calculator'!K:K,MATCH('Lorri 401b'!N150,'Retirement Calculator'!A:A,0),0),0)</f>
        <v>16520.094745597391</v>
      </c>
      <c r="K150" s="455">
        <f t="shared" ca="1" si="2"/>
        <v>18160.36718845326</v>
      </c>
      <c r="L150" s="455">
        <f t="shared" ca="1" si="3"/>
        <v>4376648.4924172359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4376648.4924172359</v>
      </c>
      <c r="J151" s="455">
        <f t="array" ref="J151">IFERROR(INDEX('Retirement Calculator'!K:K,MATCH('Lorri 401b'!N151,'Retirement Calculator'!A:A,0),0),0)</f>
        <v>16520.094745597391</v>
      </c>
      <c r="K151" s="455">
        <f t="shared" ca="1" si="2"/>
        <v>18167.201656965157</v>
      </c>
      <c r="L151" s="455">
        <f t="shared" ca="1" si="3"/>
        <v>4378295.5993286036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4378295.5993286036</v>
      </c>
      <c r="J152" s="455">
        <f t="array" ref="J152">IFERROR(INDEX('Retirement Calculator'!K:K,MATCH('Lorri 401b'!N152,'Retirement Calculator'!A:A,0),0),0)</f>
        <v>16520.094745597391</v>
      </c>
      <c r="K152" s="455">
        <f t="shared" ca="1" si="2"/>
        <v>18174.064602429189</v>
      </c>
      <c r="L152" s="455">
        <f t="shared" ca="1" si="3"/>
        <v>4379949.5691854348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4379949.5691854348</v>
      </c>
      <c r="J153" s="455">
        <f t="array" ref="J153">IFERROR(INDEX('Retirement Calculator'!K:K,MATCH('Lorri 401b'!N153,'Retirement Calculator'!A:A,0),0),0)</f>
        <v>16520.094745597391</v>
      </c>
      <c r="K153" s="455">
        <f t="shared" ca="1" si="2"/>
        <v>18180.956143499319</v>
      </c>
      <c r="L153" s="455">
        <f t="shared" ca="1" si="3"/>
        <v>4381610.4305833364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4381610.4305833364</v>
      </c>
      <c r="J154" s="455">
        <f t="array" ref="J154">IFERROR(INDEX('Retirement Calculator'!K:K,MATCH('Lorri 401b'!N154,'Retirement Calculator'!A:A,0),0),0)</f>
        <v>16520.094745597391</v>
      </c>
      <c r="K154" s="455">
        <f t="shared" ca="1" si="2"/>
        <v>18187.876399323912</v>
      </c>
      <c r="L154" s="455">
        <f t="shared" ca="1" si="3"/>
        <v>4383278.2122370629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4383278.2122370629</v>
      </c>
      <c r="J155" s="455">
        <f t="array" ref="J155">IFERROR(INDEX('Retirement Calculator'!K:K,MATCH('Lorri 401b'!N155,'Retirement Calculator'!A:A,0),0),0)</f>
        <v>16520.094745597391</v>
      </c>
      <c r="K155" s="455">
        <f t="shared" ca="1" si="2"/>
        <v>18194.825489547769</v>
      </c>
      <c r="L155" s="455">
        <f t="shared" ca="1" si="3"/>
        <v>4384952.9429810131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4384952.9429810131</v>
      </c>
      <c r="J156" s="455">
        <f t="array" ref="J156">IFERROR(INDEX('Retirement Calculator'!K:K,MATCH('Lorri 401b'!N156,'Retirement Calculator'!A:A,0),0),0)</f>
        <v>16520.094745597391</v>
      </c>
      <c r="K156" s="455">
        <f t="shared" ca="1" si="2"/>
        <v>18201.803534314229</v>
      </c>
      <c r="L156" s="455">
        <f t="shared" ca="1" si="3"/>
        <v>4386634.6517697293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4386634.6517697293</v>
      </c>
      <c r="J157" s="455">
        <f t="array" ref="J157">IFERROR(INDEX('Retirement Calculator'!K:K,MATCH('Lorri 401b'!N157,'Retirement Calculator'!A:A,0),0),0)</f>
        <v>16520.094745597391</v>
      </c>
      <c r="K157" s="455">
        <f t="shared" ca="1" si="2"/>
        <v>18208.810654267214</v>
      </c>
      <c r="L157" s="455">
        <f t="shared" ca="1" si="3"/>
        <v>4388323.3676783992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4388323.3676783992</v>
      </c>
      <c r="J158" s="455">
        <f t="array" ref="J158">IFERROR(INDEX('Retirement Calculator'!K:K,MATCH('Lorri 401b'!N158,'Retirement Calculator'!A:A,0),0),0)</f>
        <v>16520.094745597391</v>
      </c>
      <c r="K158" s="455">
        <f t="shared" ca="1" si="2"/>
        <v>18215.846970553339</v>
      </c>
      <c r="L158" s="455">
        <f t="shared" ca="1" si="3"/>
        <v>4390019.1199033549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4390019.1199033549</v>
      </c>
      <c r="J159" s="455">
        <f t="array" ref="J159">IFERROR(INDEX('Retirement Calculator'!K:K,MATCH('Lorri 401b'!N159,'Retirement Calculator'!A:A,0),0),0)</f>
        <v>16520.094745597391</v>
      </c>
      <c r="K159" s="455">
        <f t="shared" ca="1" si="2"/>
        <v>18222.912604823989</v>
      </c>
      <c r="L159" s="455">
        <f t="shared" ca="1" si="3"/>
        <v>4391721.9377625808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4391721.9377625808</v>
      </c>
      <c r="J160" s="455">
        <f t="array" ref="J160">IFERROR(INDEX('Retirement Calculator'!K:K,MATCH('Lorri 401b'!N160,'Retirement Calculator'!A:A,0),0),0)</f>
        <v>16520.094745597391</v>
      </c>
      <c r="K160" s="455">
        <f t="shared" ca="1" si="2"/>
        <v>18230.007679237428</v>
      </c>
      <c r="L160" s="455">
        <f t="shared" ca="1" si="3"/>
        <v>4393431.8506962201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4393431.8506962201</v>
      </c>
      <c r="J161" s="455">
        <f t="array" ref="J161">IFERROR(INDEX('Retirement Calculator'!K:K,MATCH('Lorri 401b'!N161,'Retirement Calculator'!A:A,0),0),0)</f>
        <v>16520.094745597391</v>
      </c>
      <c r="K161" s="455">
        <f t="shared" ca="1" si="2"/>
        <v>18237.132316460928</v>
      </c>
      <c r="L161" s="455">
        <f t="shared" ca="1" si="3"/>
        <v>4395148.8882670831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4395148.8882670831</v>
      </c>
      <c r="J162" s="455">
        <f t="array" ref="J162">IFERROR(INDEX('Retirement Calculator'!K:K,MATCH('Lorri 401b'!N162,'Retirement Calculator'!A:A,0),0),0)</f>
        <v>16520.094745597391</v>
      </c>
      <c r="K162" s="455">
        <f t="shared" ca="1" si="2"/>
        <v>18244.286639672857</v>
      </c>
      <c r="L162" s="455">
        <f t="shared" ca="1" si="3"/>
        <v>4396873.080161158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4396873.080161158</v>
      </c>
      <c r="J163" s="455">
        <f t="array" ref="J163">IFERROR(INDEX('Retirement Calculator'!K:K,MATCH('Lorri 401b'!N163,'Retirement Calculator'!A:A,0),0),0)</f>
        <v>16520.094745597391</v>
      </c>
      <c r="K163" s="455">
        <f t="shared" ca="1" si="2"/>
        <v>18251.470772564833</v>
      </c>
      <c r="L163" s="455">
        <f t="shared" ca="1" si="3"/>
        <v>4398604.4561881246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4398604.4561881246</v>
      </c>
      <c r="J164" s="455">
        <f t="array" ref="J164">IFERROR(INDEX('Retirement Calculator'!K:K,MATCH('Lorri 401b'!N164,'Retirement Calculator'!A:A,0),0),0)</f>
        <v>16520.094745597391</v>
      </c>
      <c r="K164" s="455">
        <f t="shared" ca="1" si="2"/>
        <v>18258.684839343863</v>
      </c>
      <c r="L164" s="455">
        <f t="shared" ca="1" si="3"/>
        <v>4400343.0462818705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4400343.0462818705</v>
      </c>
      <c r="J165" s="455">
        <f t="array" ref="J165">IFERROR(INDEX('Retirement Calculator'!K:K,MATCH('Lorri 401b'!N165,'Retirement Calculator'!A:A,0),0),0)</f>
        <v>16520.094745597391</v>
      </c>
      <c r="K165" s="455">
        <f t="shared" ca="1" si="2"/>
        <v>18265.92896473447</v>
      </c>
      <c r="L165" s="455">
        <f t="shared" ca="1" si="3"/>
        <v>4402088.8805010067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4402088.8805010067</v>
      </c>
      <c r="J166" s="455">
        <f t="array" ref="J166">IFERROR(INDEX('Retirement Calculator'!K:K,MATCH('Lorri 401b'!N166,'Retirement Calculator'!A:A,0),0),0)</f>
        <v>16520.094745597391</v>
      </c>
      <c r="K166" s="455">
        <f t="shared" ca="1" si="2"/>
        <v>18273.203273980871</v>
      </c>
      <c r="L166" s="455">
        <f t="shared" ca="1" si="3"/>
        <v>4403841.9890293898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4403841.9890293898</v>
      </c>
      <c r="J167" s="455">
        <f t="array" ref="J167">IFERROR(INDEX('Retirement Calculator'!K:K,MATCH('Lorri 401b'!N167,'Retirement Calculator'!A:A,0),0),0)</f>
        <v>16520.094745597391</v>
      </c>
      <c r="K167" s="455">
        <f t="shared" ca="1" si="2"/>
        <v>18280.507892849135</v>
      </c>
      <c r="L167" s="455">
        <f t="shared" ca="1" si="3"/>
        <v>4405602.4021766409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4405602.4021766409</v>
      </c>
      <c r="J168" s="455">
        <f t="array" ref="J168">IFERROR(INDEX('Retirement Calculator'!K:K,MATCH('Lorri 401b'!N168,'Retirement Calculator'!A:A,0),0),0)</f>
        <v>16520.094745597391</v>
      </c>
      <c r="K168" s="455">
        <f t="shared" ca="1" si="2"/>
        <v>18287.842947629346</v>
      </c>
      <c r="L168" s="455">
        <f t="shared" ca="1" si="3"/>
        <v>4407370.1503786724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4407370.1503786724</v>
      </c>
      <c r="J169" s="455">
        <f t="array" ref="J169">IFERROR(INDEX('Retirement Calculator'!K:K,MATCH('Lorri 401b'!N169,'Retirement Calculator'!A:A,0),0),0)</f>
        <v>16520.094745597391</v>
      </c>
      <c r="K169" s="455">
        <f t="shared" ca="1" si="2"/>
        <v>18295.208565137811</v>
      </c>
      <c r="L169" s="455">
        <f t="shared" ca="1" si="3"/>
        <v>4409145.264198212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4409145.264198212</v>
      </c>
      <c r="J170" s="455">
        <f t="array" ref="J170">IFERROR(INDEX('Retirement Calculator'!K:K,MATCH('Lorri 401b'!N170,'Retirement Calculator'!A:A,0),0),0)</f>
        <v>16520.094745597391</v>
      </c>
      <c r="K170" s="455">
        <f t="shared" ca="1" si="2"/>
        <v>18302.604872719225</v>
      </c>
      <c r="L170" s="455">
        <f t="shared" ca="1" si="3"/>
        <v>4410927.7743253335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4410927.7743253335</v>
      </c>
      <c r="J171" s="455">
        <f t="array" ref="J171">IFERROR(INDEX('Retirement Calculator'!K:K,MATCH('Lorri 401b'!N171,'Retirement Calculator'!A:A,0),0),0)</f>
        <v>16520.094745597391</v>
      </c>
      <c r="K171" s="455">
        <f t="shared" ca="1" si="2"/>
        <v>18310.031998248898</v>
      </c>
      <c r="L171" s="455">
        <f t="shared" ca="1" si="3"/>
        <v>4412717.7115779845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4412717.7115779845</v>
      </c>
      <c r="J172" s="455">
        <f t="array" ref="J172">IFERROR(INDEX('Retirement Calculator'!K:K,MATCH('Lorri 401b'!N172,'Retirement Calculator'!A:A,0),0),0)</f>
        <v>16520.094745597391</v>
      </c>
      <c r="K172" s="455">
        <f t="shared" ca="1" si="2"/>
        <v>18317.490070134943</v>
      </c>
      <c r="L172" s="455">
        <f t="shared" ca="1" si="3"/>
        <v>4414515.106902522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4414515.106902522</v>
      </c>
      <c r="J173" s="455">
        <f t="array" ref="J173">IFERROR(INDEX('Retirement Calculator'!K:K,MATCH('Lorri 401b'!N173,'Retirement Calculator'!A:A,0),0),0)</f>
        <v>16520.094745597391</v>
      </c>
      <c r="K173" s="455">
        <f t="shared" ca="1" si="2"/>
        <v>18324.979217320517</v>
      </c>
      <c r="L173" s="455">
        <f t="shared" ca="1" si="3"/>
        <v>4416319.9913742449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4416319.9913742449</v>
      </c>
      <c r="J174" s="455">
        <f t="array" ref="J174">IFERROR(INDEX('Retirement Calculator'!K:K,MATCH('Lorri 401b'!N174,'Retirement Calculator'!A:A,0),0),0)</f>
        <v>16520.094745597391</v>
      </c>
      <c r="K174" s="455">
        <f t="shared" ca="1" si="2"/>
        <v>18332.499569286028</v>
      </c>
      <c r="L174" s="455">
        <f t="shared" ca="1" si="3"/>
        <v>4418132.3961979328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4418132.3961979328</v>
      </c>
      <c r="J175" s="455">
        <f t="array" ref="J175">IFERROR(INDEX('Retirement Calculator'!K:K,MATCH('Lorri 401b'!N175,'Retirement Calculator'!A:A,0),0),0)</f>
        <v>16520.094745597391</v>
      </c>
      <c r="K175" s="455">
        <f t="shared" ca="1" si="2"/>
        <v>18340.051256051396</v>
      </c>
      <c r="L175" s="455">
        <f t="shared" ca="1" si="3"/>
        <v>4419952.3527083863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4419952.3527083863</v>
      </c>
      <c r="J176" s="455">
        <f t="array" ref="J176">IFERROR(INDEX('Retirement Calculator'!K:K,MATCH('Lorri 401b'!N176,'Retirement Calculator'!A:A,0),0),0)</f>
        <v>16520.094745597391</v>
      </c>
      <c r="K176" s="455">
        <f t="shared" ca="1" si="2"/>
        <v>18347.634408178285</v>
      </c>
      <c r="L176" s="455">
        <f t="shared" ca="1" si="3"/>
        <v>4421779.8923709672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4421779.8923709672</v>
      </c>
      <c r="J177" s="455">
        <f t="array" ref="J177">IFERROR(INDEX('Retirement Calculator'!K:K,MATCH('Lorri 401b'!N177,'Retirement Calculator'!A:A,0),0),0)</f>
        <v>16520.094745597391</v>
      </c>
      <c r="K177" s="455">
        <f t="shared" ca="1" si="2"/>
        <v>18355.249156772374</v>
      </c>
      <c r="L177" s="455">
        <f t="shared" ca="1" si="3"/>
        <v>4423615.0467821416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4423615.0467821416</v>
      </c>
      <c r="J178" s="455">
        <f t="array" ref="J178">IFERROR(INDEX('Retirement Calculator'!K:K,MATCH('Lorri 401b'!N178,'Retirement Calculator'!A:A,0),0),0)</f>
        <v>16520.094745597391</v>
      </c>
      <c r="K178" s="455">
        <f t="shared" ca="1" si="2"/>
        <v>18362.895633485598</v>
      </c>
      <c r="L178" s="455">
        <f t="shared" ca="1" si="3"/>
        <v>4425457.8476700289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4425457.8476700289</v>
      </c>
      <c r="J179" s="455">
        <f t="array" ref="J179">IFERROR(INDEX('Retirement Calculator'!K:K,MATCH('Lorri 401b'!N179,'Retirement Calculator'!A:A,0),0),0)</f>
        <v>16520.094745597391</v>
      </c>
      <c r="K179" s="455">
        <f t="shared" ca="1" si="2"/>
        <v>18370.573970518464</v>
      </c>
      <c r="L179" s="455">
        <f t="shared" ca="1" si="3"/>
        <v>4427308.3268949492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4427308.3268949492</v>
      </c>
      <c r="J180" s="455">
        <f t="array" ref="J180">IFERROR(INDEX('Retirement Calculator'!K:K,MATCH('Lorri 401b'!N180,'Retirement Calculator'!A:A,0),0),0)</f>
        <v>16520.094745597391</v>
      </c>
      <c r="K180" s="455">
        <f t="shared" ca="1" si="2"/>
        <v>18378.284300622297</v>
      </c>
      <c r="L180" s="455">
        <f t="shared" ca="1" si="3"/>
        <v>4429166.5164499739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4429166.5164499739</v>
      </c>
      <c r="J181" s="455">
        <f t="array" ref="J181">IFERROR(INDEX('Retirement Calculator'!K:K,MATCH('Lorri 401b'!N181,'Retirement Calculator'!A:A,0),0),0)</f>
        <v>16520.094745597391</v>
      </c>
      <c r="K181" s="455">
        <f t="shared" ca="1" si="2"/>
        <v>18386.026757101568</v>
      </c>
      <c r="L181" s="455">
        <f t="shared" ca="1" si="3"/>
        <v>4431032.4484614776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4431032.4484614776</v>
      </c>
      <c r="J182" s="455">
        <f t="array" ref="J182">IFERROR(INDEX('Retirement Calculator'!K:K,MATCH('Lorri 401b'!N182,'Retirement Calculator'!A:A,0),0),0)</f>
        <v>16520.094745597391</v>
      </c>
      <c r="K182" s="455">
        <f t="shared" ca="1" si="2"/>
        <v>18393.801473816166</v>
      </c>
      <c r="L182" s="455">
        <f t="shared" ca="1" si="3"/>
        <v>4432906.1551896958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4432906.1551896958</v>
      </c>
      <c r="J183" s="455">
        <f t="array" ref="J183">IFERROR(INDEX('Retirement Calculator'!K:K,MATCH('Lorri 401b'!N183,'Retirement Calculator'!A:A,0),0),0)</f>
        <v>16520.094745597391</v>
      </c>
      <c r="K183" s="455">
        <f t="shared" ca="1" si="2"/>
        <v>18401.608585183742</v>
      </c>
      <c r="L183" s="455">
        <f t="shared" ca="1" si="3"/>
        <v>4434787.6690292815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4434787.6690292815</v>
      </c>
      <c r="J184" s="455">
        <f t="array" ref="J184">IFERROR(INDEX('Retirement Calculator'!K:K,MATCH('Lorri 401b'!N184,'Retirement Calculator'!A:A,0),0),0)</f>
        <v>16520.094745597391</v>
      </c>
      <c r="K184" s="455">
        <f t="shared" ca="1" si="2"/>
        <v>18409.448226182016</v>
      </c>
      <c r="L184" s="455">
        <f t="shared" ca="1" si="3"/>
        <v>4436677.0225098655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4436677.0225098655</v>
      </c>
      <c r="J185" s="455">
        <f t="array" ref="J185">IFERROR(INDEX('Retirement Calculator'!K:K,MATCH('Lorri 401b'!N185,'Retirement Calculator'!A:A,0),0),0)</f>
        <v>16520.094745597391</v>
      </c>
      <c r="K185" s="455">
        <f t="shared" ca="1" si="2"/>
        <v>18417.320532351114</v>
      </c>
      <c r="L185" s="455">
        <f t="shared" ca="1" si="3"/>
        <v>4438574.2482966185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4438574.2482966185</v>
      </c>
      <c r="J186" s="455">
        <f t="array" ref="J186">IFERROR(INDEX('Retirement Calculator'!K:K,MATCH('Lorri 401b'!N186,'Retirement Calculator'!A:A,0),0),0)</f>
        <v>16520.094745597391</v>
      </c>
      <c r="K186" s="455">
        <f t="shared" ca="1" si="2"/>
        <v>18425.225639795921</v>
      </c>
      <c r="L186" s="455">
        <f t="shared" ca="1" si="3"/>
        <v>4440479.3791908165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4440479.3791908165</v>
      </c>
      <c r="J187" s="455">
        <f t="array" ref="J187">IFERROR(INDEX('Retirement Calculator'!K:K,MATCH('Lorri 401b'!N187,'Retirement Calculator'!A:A,0),0),0)</f>
        <v>16520.094745597391</v>
      </c>
      <c r="K187" s="455">
        <f t="shared" ca="1" si="2"/>
        <v>18433.16368518841</v>
      </c>
      <c r="L187" s="455">
        <f t="shared" ca="1" si="3"/>
        <v>4442392.4481304074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4442392.4481304074</v>
      </c>
      <c r="J188" s="455">
        <f t="array" ref="J188">IFERROR(INDEX('Retirement Calculator'!K:K,MATCH('Lorri 401b'!N188,'Retirement Calculator'!A:A,0),0),0)</f>
        <v>16520.094745597391</v>
      </c>
      <c r="K188" s="455">
        <f t="shared" ca="1" si="2"/>
        <v>18441.134805770038</v>
      </c>
      <c r="L188" s="455">
        <f t="shared" ca="1" si="3"/>
        <v>4444313.4881905792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4444313.4881905792</v>
      </c>
      <c r="J189" s="455">
        <f t="array" ref="J189">IFERROR(INDEX('Retirement Calculator'!K:K,MATCH('Lorri 401b'!N189,'Retirement Calculator'!A:A,0),0),0)</f>
        <v>16520.094745597391</v>
      </c>
      <c r="K189" s="455">
        <f t="shared" ca="1" si="2"/>
        <v>18449.139139354091</v>
      </c>
      <c r="L189" s="455">
        <f t="shared" ca="1" si="3"/>
        <v>4446242.5325843357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4446242.5325843357</v>
      </c>
      <c r="J190" s="455">
        <f t="array" ref="J190">IFERROR(INDEX('Retirement Calculator'!K:K,MATCH('Lorri 401b'!N190,'Retirement Calculator'!A:A,0),0),0)</f>
        <v>16520.094745597391</v>
      </c>
      <c r="K190" s="455">
        <f t="shared" ca="1" si="2"/>
        <v>18457.176824328075</v>
      </c>
      <c r="L190" s="455">
        <f t="shared" ca="1" si="3"/>
        <v>4448179.6146630663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4448179.6146630663</v>
      </c>
      <c r="J191" s="455">
        <f t="array" ref="J191">IFERROR(INDEX('Retirement Calculator'!K:K,MATCH('Lorri 401b'!N191,'Retirement Calculator'!A:A,0),0),0)</f>
        <v>16520.094745597391</v>
      </c>
      <c r="K191" s="455">
        <f t="shared" ca="1" si="2"/>
        <v>18465.24799965612</v>
      </c>
      <c r="L191" s="455">
        <f t="shared" ca="1" si="3"/>
        <v>4450124.7679171246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4450124.7679171246</v>
      </c>
      <c r="J192" s="455">
        <f t="array" ref="J192">IFERROR(INDEX('Retirement Calculator'!K:K,MATCH('Lorri 401b'!N192,'Retirement Calculator'!A:A,0),0),0)</f>
        <v>16520.094745597391</v>
      </c>
      <c r="K192" s="455">
        <f t="shared" ca="1" si="2"/>
        <v>18473.35280488136</v>
      </c>
      <c r="L192" s="455">
        <f t="shared" ca="1" si="3"/>
        <v>4452078.0259764083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4452078.0259764083</v>
      </c>
      <c r="J193" s="455">
        <f t="array" ref="J193">IFERROR(INDEX('Retirement Calculator'!K:K,MATCH('Lorri 401b'!N193,'Retirement Calculator'!A:A,0),0),0)</f>
        <v>16520.094745597391</v>
      </c>
      <c r="K193" s="455">
        <f t="shared" ca="1" si="2"/>
        <v>18481.491380128376</v>
      </c>
      <c r="L193" s="455">
        <f t="shared" ca="1" si="3"/>
        <v>4454039.4226109385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4454039.4226109385</v>
      </c>
      <c r="J194" s="455">
        <f t="array" ref="J194">IFERROR(INDEX('Retirement Calculator'!K:K,MATCH('Lorri 401b'!N194,'Retirement Calculator'!A:A,0),0),0)</f>
        <v>16520.094745597391</v>
      </c>
      <c r="K194" s="455">
        <f t="shared" ca="1" si="2"/>
        <v>18489.663866105588</v>
      </c>
      <c r="L194" s="455">
        <f t="shared" ca="1" si="3"/>
        <v>4456008.9917314462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4456008.9917314462</v>
      </c>
      <c r="J195" s="455">
        <f t="array" ref="J195">IFERROR(INDEX('Retirement Calculator'!K:K,MATCH('Lorri 401b'!N195,'Retirement Calculator'!A:A,0),0),0)</f>
        <v>16520.094745597391</v>
      </c>
      <c r="K195" s="455">
        <f t="shared" ca="1" si="2"/>
        <v>18497.8704041077</v>
      </c>
      <c r="L195" s="455">
        <f t="shared" ca="1" si="3"/>
        <v>4457986.7673899559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4457986.7673899559</v>
      </c>
      <c r="J196" s="455">
        <f t="array" ref="J196">IFERROR(INDEX('Retirement Calculator'!K:K,MATCH('Lorri 401b'!N196,'Retirement Calculator'!A:A,0),0),0)</f>
        <v>16520.094745597391</v>
      </c>
      <c r="K196" s="455">
        <f t="shared" ca="1" si="2"/>
        <v>18506.11113601816</v>
      </c>
      <c r="L196" s="455">
        <f t="shared" ca="1" si="3"/>
        <v>4459972.7837803764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4459972.7837803764</v>
      </c>
      <c r="J197" s="455">
        <f t="array" ref="J197">IFERROR(INDEX('Retirement Calculator'!K:K,MATCH('Lorri 401b'!N197,'Retirement Calculator'!A:A,0),0),0)</f>
        <v>16520.094745597391</v>
      </c>
      <c r="K197" s="455">
        <f t="shared" ca="1" si="2"/>
        <v>18514.386204311577</v>
      </c>
      <c r="L197" s="455">
        <f t="shared" ca="1" si="3"/>
        <v>4461967.0752390902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4461967.0752390902</v>
      </c>
      <c r="J198" s="455">
        <f t="array" ref="J198">IFERROR(INDEX('Retirement Calculator'!K:K,MATCH('Lorri 401b'!N198,'Retirement Calculator'!A:A,0),0),0)</f>
        <v>16520.094745597391</v>
      </c>
      <c r="K198" s="455">
        <f t="shared" ca="1" si="2"/>
        <v>18522.695752056217</v>
      </c>
      <c r="L198" s="455">
        <f t="shared" ca="1" si="3"/>
        <v>4463969.6762455488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4463969.6762455488</v>
      </c>
      <c r="J199" s="455">
        <f t="array" ref="J199">IFERROR(INDEX('Retirement Calculator'!K:K,MATCH('Lorri 401b'!N199,'Retirement Calculator'!A:A,0),0),0)</f>
        <v>16520.094745597391</v>
      </c>
      <c r="K199" s="455">
        <f t="shared" ca="1" si="2"/>
        <v>18531.039922916461</v>
      </c>
      <c r="L199" s="455">
        <f t="shared" ca="1" si="3"/>
        <v>4465980.6214228673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4465980.6214228673</v>
      </c>
      <c r="J200" s="455">
        <f t="array" ref="J200">IFERROR(INDEX('Retirement Calculator'!K:K,MATCH('Lorri 401b'!N200,'Retirement Calculator'!A:A,0),0),0)</f>
        <v>16520.094745597391</v>
      </c>
      <c r="K200" s="455">
        <f t="shared" ca="1" si="2"/>
        <v>18539.418861155289</v>
      </c>
      <c r="L200" s="455">
        <f t="shared" ca="1" si="3"/>
        <v>4467999.9455384249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4467999.9455384249</v>
      </c>
      <c r="J201" s="455">
        <f t="array" ref="J201">IFERROR(INDEX('Retirement Calculator'!K:K,MATCH('Lorri 401b'!N201,'Retirement Calculator'!A:A,0),0),0)</f>
        <v>16520.094745597391</v>
      </c>
      <c r="K201" s="455">
        <f t="shared" ca="1" si="2"/>
        <v>18547.83271163678</v>
      </c>
      <c r="L201" s="455">
        <f t="shared" ca="1" si="3"/>
        <v>4470027.6835044641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4470027.6835044641</v>
      </c>
      <c r="J202" s="455">
        <f t="array" ref="J202">IFERROR(INDEX('Retirement Calculator'!K:K,MATCH('Lorri 401b'!N202,'Retirement Calculator'!A:A,0),0),0)</f>
        <v>16520.094745597391</v>
      </c>
      <c r="K202" s="455">
        <f t="shared" ca="1" si="2"/>
        <v>18556.281619828609</v>
      </c>
      <c r="L202" s="455">
        <f t="shared" ca="1" si="3"/>
        <v>4472063.8703786945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4472063.8703786945</v>
      </c>
      <c r="J203" s="455">
        <f t="array" ref="J203">IFERROR(INDEX('Retirement Calculator'!K:K,MATCH('Lorri 401b'!N203,'Retirement Calculator'!A:A,0),0),0)</f>
        <v>16520.094745597391</v>
      </c>
      <c r="K203" s="455">
        <f t="shared" ca="1" si="2"/>
        <v>18564.765731804568</v>
      </c>
      <c r="L203" s="455">
        <f t="shared" ca="1" si="3"/>
        <v>4474108.5413649017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4474108.5413649017</v>
      </c>
      <c r="J204" s="455">
        <f t="array" ref="J204">IFERROR(INDEX('Retirement Calculator'!K:K,MATCH('Lorri 401b'!N204,'Retirement Calculator'!A:A,0),0),0)</f>
        <v>16520.094745597391</v>
      </c>
      <c r="K204" s="455">
        <f t="shared" ca="1" si="2"/>
        <v>18573.285194247099</v>
      </c>
      <c r="L204" s="455">
        <f t="shared" ca="1" si="3"/>
        <v>4476161.7318135509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4476161.7318135509</v>
      </c>
      <c r="J205" s="455">
        <f t="array" ref="J205">IFERROR(INDEX('Retirement Calculator'!K:K,MATCH('Lorri 401b'!N205,'Retirement Calculator'!A:A,0),0),0)</f>
        <v>16520.094745597391</v>
      </c>
      <c r="K205" s="455">
        <f t="shared" ca="1" si="2"/>
        <v>18581.840154449805</v>
      </c>
      <c r="L205" s="455">
        <f t="shared" ca="1" si="3"/>
        <v>4478223.4772224026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4478223.4772224026</v>
      </c>
      <c r="J206" s="455">
        <f t="array" ref="J206">IFERROR(INDEX('Retirement Calculator'!K:K,MATCH('Lorri 401b'!N206,'Retirement Calculator'!A:A,0),0),0)</f>
        <v>16520.094745597391</v>
      </c>
      <c r="K206" s="455">
        <f t="shared" ca="1" si="2"/>
        <v>18590.430760320021</v>
      </c>
      <c r="L206" s="455">
        <f t="shared" ca="1" si="3"/>
        <v>4480293.8132371251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4480293.8132371251</v>
      </c>
      <c r="J207" s="455">
        <f t="array" ref="J207">IFERROR(INDEX('Retirement Calculator'!K:K,MATCH('Lorri 401b'!N207,'Retirement Calculator'!A:A,0),0),0)</f>
        <v>16520.094745597391</v>
      </c>
      <c r="K207" s="455">
        <f t="shared" ca="1" si="2"/>
        <v>18599.057160381362</v>
      </c>
      <c r="L207" s="455">
        <f t="shared" ca="1" si="3"/>
        <v>4482372.7756519085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4482372.7756519085</v>
      </c>
      <c r="J208" s="455">
        <f t="array" ref="J208">IFERROR(INDEX('Retirement Calculator'!K:K,MATCH('Lorri 401b'!N208,'Retirement Calculator'!A:A,0),0),0)</f>
        <v>16520.094745597391</v>
      </c>
      <c r="K208" s="455">
        <f t="shared" ca="1" si="2"/>
        <v>18607.719503776294</v>
      </c>
      <c r="L208" s="455">
        <f t="shared" ca="1" si="3"/>
        <v>4484460.4004100868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4484460.4004100868</v>
      </c>
      <c r="J209" s="455">
        <f t="array" ref="J209">IFERROR(INDEX('Retirement Calculator'!K:K,MATCH('Lorri 401b'!N209,'Retirement Calculator'!A:A,0),0),0)</f>
        <v>16520.094745597391</v>
      </c>
      <c r="K209" s="455">
        <f t="shared" ca="1" si="2"/>
        <v>18616.417940268704</v>
      </c>
      <c r="L209" s="455">
        <f t="shared" ca="1" si="3"/>
        <v>4486556.7236047573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4486556.7236047573</v>
      </c>
      <c r="J210" s="455">
        <f t="array" ref="J210">IFERROR(INDEX('Retirement Calculator'!K:K,MATCH('Lorri 401b'!N210,'Retirement Calculator'!A:A,0),0),0)</f>
        <v>16520.094745597391</v>
      </c>
      <c r="K210" s="455">
        <f t="shared" ca="1" si="2"/>
        <v>18625.152620246499</v>
      </c>
      <c r="L210" s="455">
        <f t="shared" ca="1" si="3"/>
        <v>4488661.7814794062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4488661.7814794062</v>
      </c>
      <c r="J211" s="455">
        <f t="array" ref="J211">IFERROR(INDEX('Retirement Calculator'!K:K,MATCH('Lorri 401b'!N211,'Retirement Calculator'!A:A,0),0),0)</f>
        <v>16520.094745597391</v>
      </c>
      <c r="K211" s="455">
        <f t="shared" ca="1" si="2"/>
        <v>18633.923694724203</v>
      </c>
      <c r="L211" s="455">
        <f t="shared" ca="1" si="3"/>
        <v>4490775.6104285326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4490775.6104285326</v>
      </c>
      <c r="J212" s="455">
        <f t="array" ref="J212">IFERROR(INDEX('Retirement Calculator'!K:K,MATCH('Lorri 401b'!N212,'Retirement Calculator'!A:A,0),0),0)</f>
        <v>16520.094745597391</v>
      </c>
      <c r="K212" s="455">
        <f t="shared" ca="1" si="2"/>
        <v>18642.731315345562</v>
      </c>
      <c r="L212" s="455">
        <f t="shared" ca="1" si="3"/>
        <v>4492898.2469982803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4492898.2469982803</v>
      </c>
      <c r="J213" s="455">
        <f t="array" ref="J213">IFERROR(INDEX('Retirement Calculator'!K:K,MATCH('Lorri 401b'!N213,'Retirement Calculator'!A:A,0),0),0)</f>
        <v>16520.094745597391</v>
      </c>
      <c r="K213" s="455">
        <f t="shared" ca="1" si="2"/>
        <v>18651.575634386176</v>
      </c>
      <c r="L213" s="455">
        <f t="shared" ca="1" si="3"/>
        <v>4495029.7278870689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4495029.7278870689</v>
      </c>
      <c r="J214" s="455">
        <f t="array" ref="J214">IFERROR(INDEX('Retirement Calculator'!K:K,MATCH('Lorri 401b'!N214,'Retirement Calculator'!A:A,0),0),0)</f>
        <v>16520.094745597391</v>
      </c>
      <c r="K214" s="455">
        <f t="shared" ca="1" si="2"/>
        <v>18660.45680475613</v>
      </c>
      <c r="L214" s="455">
        <f t="shared" ca="1" si="3"/>
        <v>4497170.0899462271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4497170.0899462271</v>
      </c>
      <c r="J215" s="455">
        <f t="array" ref="J215">IFERROR(INDEX('Retirement Calculator'!K:K,MATCH('Lorri 401b'!N215,'Retirement Calculator'!A:A,0),0),0)</f>
        <v>16520.094745597391</v>
      </c>
      <c r="K215" s="455">
        <f t="shared" ca="1" si="2"/>
        <v>18669.374980002623</v>
      </c>
      <c r="L215" s="455">
        <f t="shared" ca="1" si="3"/>
        <v>4499319.370180632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4499319.370180632</v>
      </c>
      <c r="J216" s="455">
        <f t="array" ref="J216">IFERROR(INDEX('Retirement Calculator'!K:K,MATCH('Lorri 401b'!N216,'Retirement Calculator'!A:A,0),0),0)</f>
        <v>16520.094745597391</v>
      </c>
      <c r="K216" s="455">
        <f t="shared" ca="1" si="2"/>
        <v>18678.330314312643</v>
      </c>
      <c r="L216" s="455">
        <f t="shared" ca="1" si="3"/>
        <v>4501477.6057493472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4501477.6057493472</v>
      </c>
      <c r="J217" s="455">
        <f t="array" ref="J217">IFERROR(INDEX('Retirement Calculator'!K:K,MATCH('Lorri 401b'!N217,'Retirement Calculator'!A:A,0),0),0)</f>
        <v>16520.094745597391</v>
      </c>
      <c r="K217" s="455">
        <f t="shared" ca="1" si="2"/>
        <v>18687.322962515624</v>
      </c>
      <c r="L217" s="455">
        <f t="shared" ca="1" si="3"/>
        <v>4503644.8339662654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4503644.8339662654</v>
      </c>
      <c r="J218" s="455">
        <f t="array" ref="J218">IFERROR(INDEX('Retirement Calculator'!K:K,MATCH('Lorri 401b'!N218,'Retirement Calculator'!A:A,0),0),0)</f>
        <v>16520.094745597391</v>
      </c>
      <c r="K218" s="455">
        <f t="shared" ca="1" si="2"/>
        <v>18696.353080086115</v>
      </c>
      <c r="L218" s="455">
        <f t="shared" ca="1" si="3"/>
        <v>4505821.092300754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4505821.092300754</v>
      </c>
      <c r="J219" s="455">
        <f t="array" ref="J219">IFERROR(INDEX('Retirement Calculator'!K:K,MATCH('Lorri 401b'!N219,'Retirement Calculator'!A:A,0),0),0)</f>
        <v>16520.094745597391</v>
      </c>
      <c r="K219" s="455">
        <f t="shared" ca="1" si="2"/>
        <v>18705.420823146484</v>
      </c>
      <c r="L219" s="455">
        <f t="shared" ca="1" si="3"/>
        <v>4508006.4183783028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4508006.4183783028</v>
      </c>
      <c r="J220" s="455">
        <f t="array" ref="J220">IFERROR(INDEX('Retirement Calculator'!K:K,MATCH('Lorri 401b'!N220,'Retirement Calculator'!A:A,0),0),0)</f>
        <v>16520.094745597391</v>
      </c>
      <c r="K220" s="455">
        <f t="shared" ca="1" si="2"/>
        <v>18714.526348469604</v>
      </c>
      <c r="L220" s="455">
        <f t="shared" ca="1" si="3"/>
        <v>4510200.8499811748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4510200.8499811748</v>
      </c>
      <c r="J221" s="455">
        <f t="array" ref="J221">IFERROR(INDEX('Retirement Calculator'!K:K,MATCH('Lorri 401b'!N221,'Retirement Calculator'!A:A,0),0),0)</f>
        <v>16520.094745597391</v>
      </c>
      <c r="K221" s="455">
        <f t="shared" ca="1" si="2"/>
        <v>18723.669813481571</v>
      </c>
      <c r="L221" s="455">
        <f t="shared" ca="1" si="3"/>
        <v>4512404.4250490582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4512404.4250490582</v>
      </c>
      <c r="J222" s="455">
        <f t="array" ref="J222">IFERROR(INDEX('Retirement Calculator'!K:K,MATCH('Lorri 401b'!N222,'Retirement Calculator'!A:A,0),0),0)</f>
        <v>16520.094745597391</v>
      </c>
      <c r="K222" s="455">
        <f t="shared" ca="1" si="2"/>
        <v>18732.851376264418</v>
      </c>
      <c r="L222" s="455">
        <f t="shared" ca="1" si="3"/>
        <v>4514617.1816797247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4514617.1816797247</v>
      </c>
      <c r="J223" s="455">
        <f t="array" ref="J223">IFERROR(INDEX('Retirement Calculator'!K:K,MATCH('Lorri 401b'!N223,'Retirement Calculator'!A:A,0),0),0)</f>
        <v>16520.094745597391</v>
      </c>
      <c r="K223" s="455">
        <f t="shared" ca="1" si="2"/>
        <v>18742.071195558863</v>
      </c>
      <c r="L223" s="455">
        <f t="shared" ca="1" si="3"/>
        <v>4516839.1581296856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4516839.1581296856</v>
      </c>
      <c r="J224" s="455">
        <f t="array" ref="J224">IFERROR(INDEX('Retirement Calculator'!K:K,MATCH('Lorri 401b'!N224,'Retirement Calculator'!A:A,0),0),0)</f>
        <v>16520.094745597391</v>
      </c>
      <c r="K224" s="455">
        <f t="shared" ca="1" si="2"/>
        <v>18751.329430767033</v>
      </c>
      <c r="L224" s="455">
        <f t="shared" ca="1" si="3"/>
        <v>4519070.3928148551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4519070.3928148551</v>
      </c>
      <c r="J225" s="455">
        <f t="array" ref="J225">IFERROR(INDEX('Retirement Calculator'!K:K,MATCH('Lorri 401b'!N225,'Retirement Calculator'!A:A,0),0),0)</f>
        <v>16520.094745597391</v>
      </c>
      <c r="K225" s="455">
        <f t="shared" ca="1" si="2"/>
        <v>18760.626241955237</v>
      </c>
      <c r="L225" s="455">
        <f t="shared" ca="1" si="3"/>
        <v>4521310.9243112123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4521310.9243112123</v>
      </c>
      <c r="J226" s="455">
        <f t="array" ref="J226">IFERROR(INDEX('Retirement Calculator'!K:K,MATCH('Lorri 401b'!N226,'Retirement Calculator'!A:A,0),0),0)</f>
        <v>16520.094745597391</v>
      </c>
      <c r="K226" s="455">
        <f t="shared" ca="1" si="2"/>
        <v>18769.961789856727</v>
      </c>
      <c r="L226" s="455">
        <f t="shared" ca="1" si="3"/>
        <v>4523560.7913554711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4523560.7913554711</v>
      </c>
      <c r="J227" s="455">
        <f t="array" ref="J227">IFERROR(INDEX('Retirement Calculator'!K:K,MATCH('Lorri 401b'!N227,'Retirement Calculator'!A:A,0),0),0)</f>
        <v>16520.094745597391</v>
      </c>
      <c r="K227" s="455">
        <f t="shared" ca="1" si="2"/>
        <v>18779.336235874471</v>
      </c>
      <c r="L227" s="455">
        <f t="shared" ca="1" si="3"/>
        <v>4525820.0328457477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4525820.0328457477</v>
      </c>
      <c r="J228" s="455">
        <f t="array" ref="J228">IFERROR(INDEX('Retirement Calculator'!K:K,MATCH('Lorri 401b'!N228,'Retirement Calculator'!A:A,0),0),0)</f>
        <v>16520.094745597391</v>
      </c>
      <c r="K228" s="455">
        <f t="shared" ca="1" si="2"/>
        <v>18788.749742083957</v>
      </c>
      <c r="L228" s="455">
        <f t="shared" ca="1" si="3"/>
        <v>4528088.687842234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4528088.687842234</v>
      </c>
      <c r="J229" s="455">
        <f t="array" ref="J229">IFERROR(INDEX('Retirement Calculator'!K:K,MATCH('Lorri 401b'!N229,'Retirement Calculator'!A:A,0),0),0)</f>
        <v>16520.094745597391</v>
      </c>
      <c r="K229" s="455">
        <f t="shared" ca="1" si="2"/>
        <v>18798.202471235985</v>
      </c>
      <c r="L229" s="455">
        <f t="shared" ca="1" si="3"/>
        <v>4530366.795567872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4530366.795567872</v>
      </c>
      <c r="J230" s="455">
        <f t="array" ref="J230">IFERROR(INDEX('Retirement Calculator'!K:K,MATCH('Lorri 401b'!N230,'Retirement Calculator'!A:A,0),0),0)</f>
        <v>16520.094745597391</v>
      </c>
      <c r="K230" s="455">
        <f t="shared" ca="1" si="2"/>
        <v>18807.694586759477</v>
      </c>
      <c r="L230" s="455">
        <f t="shared" ca="1" si="3"/>
        <v>4532654.3954090336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4532654.3954090336</v>
      </c>
      <c r="J231" s="455">
        <f t="array" ref="J231">IFERROR(INDEX('Retirement Calculator'!K:K,MATCH('Lorri 401b'!N231,'Retirement Calculator'!A:A,0),0),0)</f>
        <v>16520.094745597391</v>
      </c>
      <c r="K231" s="455">
        <f t="shared" ca="1" si="2"/>
        <v>18817.226252764314</v>
      </c>
      <c r="L231" s="455">
        <f t="shared" ca="1" si="3"/>
        <v>4534951.5269162003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4534951.5269162003</v>
      </c>
      <c r="J232" s="455">
        <f t="array" ref="J232">IFERROR(INDEX('Retirement Calculator'!K:K,MATCH('Lorri 401b'!N232,'Retirement Calculator'!A:A,0),0),0)</f>
        <v>16520.094745597391</v>
      </c>
      <c r="K232" s="455">
        <f t="shared" ca="1" si="2"/>
        <v>18826.797634044178</v>
      </c>
      <c r="L232" s="455">
        <f t="shared" ca="1" si="3"/>
        <v>4537258.2298046462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4537258.2298046462</v>
      </c>
      <c r="J233" s="455">
        <f t="array" ref="J233">IFERROR(INDEX('Retirement Calculator'!K:K,MATCH('Lorri 401b'!N233,'Retirement Calculator'!A:A,0),0),0)</f>
        <v>16520.094745597391</v>
      </c>
      <c r="K233" s="455">
        <f t="shared" ca="1" si="2"/>
        <v>18836.408896079367</v>
      </c>
      <c r="L233" s="455">
        <f t="shared" ca="1" si="3"/>
        <v>4539574.5439551277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4539574.5439551277</v>
      </c>
      <c r="J234" s="455">
        <f t="array" ref="J234">IFERROR(INDEX('Retirement Calculator'!K:K,MATCH('Lorri 401b'!N234,'Retirement Calculator'!A:A,0),0),0)</f>
        <v>16520.094745597391</v>
      </c>
      <c r="K234" s="455">
        <f t="shared" ca="1" si="2"/>
        <v>18846.060205039706</v>
      </c>
      <c r="L234" s="455">
        <f t="shared" ca="1" si="3"/>
        <v>4541900.5094145695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4541900.5094145695</v>
      </c>
      <c r="J235" s="455">
        <f t="array" ref="J235">IFERROR(INDEX('Retirement Calculator'!K:K,MATCH('Lorri 401b'!N235,'Retirement Calculator'!A:A,0),0),0)</f>
        <v>16520.094745597391</v>
      </c>
      <c r="K235" s="455">
        <f t="shared" ca="1" si="2"/>
        <v>18855.751727787381</v>
      </c>
      <c r="L235" s="455">
        <f t="shared" ca="1" si="3"/>
        <v>4544236.1663967595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4544236.1663967595</v>
      </c>
      <c r="J236" s="455">
        <f t="array" ref="J236">IFERROR(INDEX('Retirement Calculator'!K:K,MATCH('Lorri 401b'!N236,'Retirement Calculator'!A:A,0),0),0)</f>
        <v>16520.094745597391</v>
      </c>
      <c r="K236" s="455">
        <f t="shared" ca="1" si="2"/>
        <v>18865.483631879841</v>
      </c>
      <c r="L236" s="455">
        <f t="shared" ca="1" si="3"/>
        <v>4546581.5552830417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4546581.5552830417</v>
      </c>
      <c r="J237" s="455">
        <f t="array" ref="J237">IFERROR(INDEX('Retirement Calculator'!K:K,MATCH('Lorri 401b'!N237,'Retirement Calculator'!A:A,0),0),0)</f>
        <v>16520.094745597391</v>
      </c>
      <c r="K237" s="455">
        <f t="shared" ca="1" si="2"/>
        <v>18875.256085572684</v>
      </c>
      <c r="L237" s="455">
        <f t="shared" ca="1" si="3"/>
        <v>4548936.7166230166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4548936.7166230166</v>
      </c>
      <c r="J238" s="455">
        <f t="array" ref="J238">IFERROR(INDEX('Retirement Calculator'!K:K,MATCH('Lorri 401b'!N238,'Retirement Calculator'!A:A,0),0),0)</f>
        <v>16520.094745597391</v>
      </c>
      <c r="K238" s="455">
        <f t="shared" ca="1" si="2"/>
        <v>18885.069257822579</v>
      </c>
      <c r="L238" s="455">
        <f t="shared" ca="1" si="3"/>
        <v>4551301.6911352417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4551301.6911352417</v>
      </c>
      <c r="J239" s="455">
        <f t="array" ref="J239">IFERROR(INDEX('Retirement Calculator'!K:K,MATCH('Lorri 401b'!N239,'Retirement Calculator'!A:A,0),0),0)</f>
        <v>16520.094745597391</v>
      </c>
      <c r="K239" s="455">
        <f t="shared" ca="1" si="2"/>
        <v>18894.923318290181</v>
      </c>
      <c r="L239" s="455">
        <f t="shared" ca="1" si="3"/>
        <v>4553676.519707934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4553676.519707934</v>
      </c>
      <c r="J240" s="455">
        <f t="array" ref="J240">IFERROR(INDEX('Retirement Calculator'!K:K,MATCH('Lorri 401b'!N240,'Retirement Calculator'!A:A,0),0),0)</f>
        <v>16520.094745597391</v>
      </c>
      <c r="K240" s="455">
        <f t="shared" ca="1" si="2"/>
        <v>18904.818437343067</v>
      </c>
      <c r="L240" s="455">
        <f t="shared" ca="1" si="3"/>
        <v>4556061.2433996797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4556061.2433996797</v>
      </c>
      <c r="J241" s="455">
        <f t="array" ref="J241">IFERROR(INDEX('Retirement Calculator'!K:K,MATCH('Lorri 401b'!N241,'Retirement Calculator'!A:A,0),0),0)</f>
        <v>16520.094745597391</v>
      </c>
      <c r="K241" s="455">
        <f t="shared" ca="1" si="2"/>
        <v>18914.754786058675</v>
      </c>
      <c r="L241" s="455">
        <f t="shared" ca="1" si="3"/>
        <v>4558455.9034401402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4558455.9034401402</v>
      </c>
      <c r="J242" s="455">
        <f t="array" ref="J242">IFERROR(INDEX('Retirement Calculator'!K:K,MATCH('Lorri 401b'!N242,'Retirement Calculator'!A:A,0),0),0)</f>
        <v>16520.094745597391</v>
      </c>
      <c r="K242" s="455">
        <f t="shared" ca="1" si="2"/>
        <v>18924.73253622726</v>
      </c>
      <c r="L242" s="455">
        <f t="shared" ca="1" si="3"/>
        <v>4560860.5412307698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4560860.5412307698</v>
      </c>
      <c r="J243" s="455">
        <f t="array" ref="J243">IFERROR(INDEX('Retirement Calculator'!K:K,MATCH('Lorri 401b'!N243,'Retirement Calculator'!A:A,0),0),0)</f>
        <v>16520.094745597391</v>
      </c>
      <c r="K243" s="455">
        <f t="shared" ca="1" si="2"/>
        <v>18934.751860354882</v>
      </c>
      <c r="L243" s="455">
        <f t="shared" ca="1" si="3"/>
        <v>4563275.1983455271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4563275.1983455271</v>
      </c>
      <c r="J244" s="455">
        <f t="array" ref="J244">IFERROR(INDEX('Retirement Calculator'!K:K,MATCH('Lorri 401b'!N244,'Retirement Calculator'!A:A,0),0),0)</f>
        <v>16520.094745597391</v>
      </c>
      <c r="K244" s="455">
        <f t="shared" ca="1" si="2"/>
        <v>18944.812931666373</v>
      </c>
      <c r="L244" s="455">
        <f t="shared" ca="1" si="3"/>
        <v>4565699.9165315954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4565699.9165315954</v>
      </c>
      <c r="J245" s="455">
        <f t="array" ref="J245">IFERROR(INDEX('Retirement Calculator'!K:K,MATCH('Lorri 401b'!N245,'Retirement Calculator'!A:A,0),0),0)</f>
        <v>16520.094745597391</v>
      </c>
      <c r="K245" s="455">
        <f t="shared" ca="1" si="2"/>
        <v>18954.915924108322</v>
      </c>
      <c r="L245" s="455">
        <f t="shared" ca="1" si="3"/>
        <v>4568134.7377101062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4568134.7377101062</v>
      </c>
      <c r="J246" s="455">
        <f t="array" ref="J246">IFERROR(INDEX('Retirement Calculator'!K:K,MATCH('Lorri 401b'!N246,'Retirement Calculator'!A:A,0),0),0)</f>
        <v>16520.094745597391</v>
      </c>
      <c r="K246" s="455">
        <f t="shared" ca="1" si="2"/>
        <v>18965.061012352118</v>
      </c>
      <c r="L246" s="455">
        <f t="shared" ca="1" si="3"/>
        <v>4570579.7039768603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4570579.7039768603</v>
      </c>
      <c r="J247" s="455">
        <f t="array" ref="J247">IFERROR(INDEX('Retirement Calculator'!K:K,MATCH('Lorri 401b'!N247,'Retirement Calculator'!A:A,0),0),0)</f>
        <v>16520.094745597391</v>
      </c>
      <c r="K247" s="455">
        <f t="shared" ca="1" si="2"/>
        <v>18975.248371796926</v>
      </c>
      <c r="L247" s="455">
        <f t="shared" ca="1" si="3"/>
        <v>4573034.8576030592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4573034.8576030592</v>
      </c>
      <c r="J248" s="455">
        <f t="array" ref="J248">IFERROR(INDEX('Retirement Calculator'!K:K,MATCH('Lorri 401b'!N248,'Retirement Calculator'!A:A,0),0),0)</f>
        <v>16520.094745597391</v>
      </c>
      <c r="K248" s="455">
        <f t="shared" ca="1" si="2"/>
        <v>18985.478178572754</v>
      </c>
      <c r="L248" s="455">
        <f t="shared" ca="1" si="3"/>
        <v>4575500.2410360342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4575500.2410360342</v>
      </c>
      <c r="J249" s="455">
        <f t="array" ref="J249">IFERROR(INDEX('Retirement Calculator'!K:K,MATCH('Lorri 401b'!N249,'Retirement Calculator'!A:A,0),0),0)</f>
        <v>16520.094745597391</v>
      </c>
      <c r="K249" s="455">
        <f t="shared" ca="1" si="2"/>
        <v>18995.750609543484</v>
      </c>
      <c r="L249" s="455">
        <f t="shared" ca="1" si="3"/>
        <v>4577975.8968999796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4577975.8968999796</v>
      </c>
      <c r="J250" s="455">
        <f t="array" ref="J250">IFERROR(INDEX('Retirement Calculator'!K:K,MATCH('Lorri 401b'!N250,'Retirement Calculator'!A:A,0),0),0)</f>
        <v>16520.094745597391</v>
      </c>
      <c r="K250" s="455">
        <f t="shared" ca="1" si="2"/>
        <v>19006.065842309923</v>
      </c>
      <c r="L250" s="455">
        <f t="shared" ca="1" si="3"/>
        <v>4580461.8679966917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4580461.8679966917</v>
      </c>
      <c r="J251" s="455">
        <f t="array" ref="J251">IFERROR(INDEX('Retirement Calculator'!K:K,MATCH('Lorri 401b'!N251,'Retirement Calculator'!A:A,0),0),0)</f>
        <v>16520.094745597391</v>
      </c>
      <c r="K251" s="455">
        <f t="shared" ca="1" si="2"/>
        <v>19016.42405521289</v>
      </c>
      <c r="L251" s="455">
        <f t="shared" ca="1" si="3"/>
        <v>4582958.197306307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4582958.197306307</v>
      </c>
      <c r="J252" s="455">
        <f t="array" ref="J252">IFERROR(INDEX('Retirement Calculator'!K:K,MATCH('Lorri 401b'!N252,'Retirement Calculator'!A:A,0),0),0)</f>
        <v>16520.094745597391</v>
      </c>
      <c r="K252" s="455">
        <f t="shared" ca="1" si="2"/>
        <v>19026.825427336287</v>
      </c>
      <c r="L252" s="455">
        <f t="shared" ca="1" si="3"/>
        <v>4585464.9279880458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4585464.9279880458</v>
      </c>
      <c r="J253" s="455">
        <f t="array" ref="J253">IFERROR(INDEX('Retirement Calculator'!K:K,MATCH('Lorri 401b'!N253,'Retirement Calculator'!A:A,0),0),0)</f>
        <v>16520.094745597391</v>
      </c>
      <c r="K253" s="455">
        <f t="shared" ca="1" si="2"/>
        <v>19037.270138510201</v>
      </c>
      <c r="L253" s="455">
        <f t="shared" ca="1" si="3"/>
        <v>4587982.1033809585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4587982.1033809585</v>
      </c>
      <c r="J254" s="455">
        <f t="array" ref="J254">IFERROR(INDEX('Retirement Calculator'!K:K,MATCH('Lorri 401b'!N254,'Retirement Calculator'!A:A,0),0),0)</f>
        <v>16520.094745597391</v>
      </c>
      <c r="K254" s="455">
        <f t="shared" ca="1" si="2"/>
        <v>19047.758369314004</v>
      </c>
      <c r="L254" s="455">
        <f t="shared" ca="1" si="3"/>
        <v>4590509.7670046743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4590509.7670046743</v>
      </c>
      <c r="J255" s="455">
        <f t="array" ref="J255">IFERROR(INDEX('Retirement Calculator'!K:K,MATCH('Lorri 401b'!N255,'Retirement Calculator'!A:A,0),0),0)</f>
        <v>16520.094745597391</v>
      </c>
      <c r="K255" s="455">
        <f t="shared" ca="1" si="2"/>
        <v>19058.290301079483</v>
      </c>
      <c r="L255" s="455">
        <f t="shared" ca="1" si="3"/>
        <v>4593047.9625601564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4593047.9625601564</v>
      </c>
      <c r="J256" s="455">
        <f t="array" ref="J256">IFERROR(INDEX('Retirement Calculator'!K:K,MATCH('Lorri 401b'!N256,'Retirement Calculator'!A:A,0),0),0)</f>
        <v>16520.094745597391</v>
      </c>
      <c r="K256" s="455">
        <f t="shared" ca="1" si="2"/>
        <v>19068.866115893994</v>
      </c>
      <c r="L256" s="455">
        <f t="shared" ca="1" si="3"/>
        <v>4595596.7339304527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4595596.7339304527</v>
      </c>
      <c r="J257" s="455">
        <f t="array" ref="J257">IFERROR(INDEX('Retirement Calculator'!K:K,MATCH('Lorri 401b'!N257,'Retirement Calculator'!A:A,0),0),0)</f>
        <v>16520.094745597391</v>
      </c>
      <c r="K257" s="455">
        <f t="shared" ca="1" si="2"/>
        <v>19079.485996603562</v>
      </c>
      <c r="L257" s="455">
        <f t="shared" ca="1" si="3"/>
        <v>4598156.1251814589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4598156.1251814589</v>
      </c>
      <c r="J258" s="455">
        <f t="array" ref="J258">IFERROR(INDEX('Retirement Calculator'!K:K,MATCH('Lorri 401b'!N258,'Retirement Calculator'!A:A,0),0),0)</f>
        <v>16520.094745597391</v>
      </c>
      <c r="K258" s="455">
        <f t="shared" ca="1" si="2"/>
        <v>19090.150126816086</v>
      </c>
      <c r="L258" s="455">
        <f t="shared" ca="1" si="3"/>
        <v>4600726.1805626769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4600726.1805626769</v>
      </c>
      <c r="J259" s="455">
        <f t="array" ref="J259">IFERROR(INDEX('Retirement Calculator'!K:K,MATCH('Lorri 401b'!N259,'Retirement Calculator'!A:A,0),0),0)</f>
        <v>16520.094745597391</v>
      </c>
      <c r="K259" s="455">
        <f t="shared" ca="1" si="2"/>
        <v>19100.858690904497</v>
      </c>
      <c r="L259" s="455">
        <f t="shared" ca="1" si="3"/>
        <v>4603306.9445079835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4603306.9445079835</v>
      </c>
      <c r="J260" s="455">
        <f t="array" ref="J260">IFERROR(INDEX('Retirement Calculator'!K:K,MATCH('Lorri 401b'!N260,'Retirement Calculator'!A:A,0),0),0)</f>
        <v>16520.094745597391</v>
      </c>
      <c r="K260" s="455">
        <f t="shared" ca="1" si="2"/>
        <v>19111.611874009941</v>
      </c>
      <c r="L260" s="455">
        <f t="shared" ca="1" si="3"/>
        <v>4605898.4616363952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4605898.4616363952</v>
      </c>
      <c r="J261" s="455">
        <f t="array" ref="J261">IFERROR(INDEX('Retirement Calculator'!K:K,MATCH('Lorri 401b'!N261,'Retirement Calculator'!A:A,0),0),0)</f>
        <v>16520.094745597391</v>
      </c>
      <c r="K261" s="455">
        <f t="shared" ca="1" si="2"/>
        <v>19122.409862044988</v>
      </c>
      <c r="L261" s="455">
        <f t="shared" ca="1" si="3"/>
        <v>4608500.7767528426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4608500.7767528426</v>
      </c>
      <c r="J262" s="455">
        <f t="array" ref="J262">IFERROR(INDEX('Retirement Calculator'!K:K,MATCH('Lorri 401b'!N262,'Retirement Calculator'!A:A,0),0),0)</f>
        <v>16520.094745597391</v>
      </c>
      <c r="K262" s="455">
        <f t="shared" ca="1" si="2"/>
        <v>19133.252841696853</v>
      </c>
      <c r="L262" s="455">
        <f t="shared" ca="1" si="3"/>
        <v>4611113.9348489419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4611113.9348489419</v>
      </c>
      <c r="J263" s="455">
        <f t="array" ref="J263">IFERROR(INDEX('Retirement Calculator'!K:K,MATCH('Lorri 401b'!N263,'Retirement Calculator'!A:A,0),0),0)</f>
        <v>16520.094745597391</v>
      </c>
      <c r="K263" s="455">
        <f t="shared" ref="K263:K517" ca="1" si="27">IPMT(M263/12,1,12,-I263+J263,,0)</f>
        <v>19144.141000430602</v>
      </c>
      <c r="L263" s="455">
        <f t="shared" ref="L263:L517" ca="1" si="28">I263-J263+K263</f>
        <v>4613737.9811037751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4613737.9811037751</v>
      </c>
      <c r="J264" s="455">
        <f t="array" ref="J264">IFERROR(INDEX('Retirement Calculator'!K:K,MATCH('Lorri 401b'!N264,'Retirement Calculator'!A:A,0),0),0)</f>
        <v>16520.094745597391</v>
      </c>
      <c r="K264" s="455">
        <f t="shared" ca="1" si="27"/>
        <v>19155.074526492404</v>
      </c>
      <c r="L264" s="455">
        <f t="shared" ca="1" si="28"/>
        <v>4616372.9608846698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4616372.9608846698</v>
      </c>
      <c r="J265" s="455">
        <f t="array" ref="J265">IFERROR(INDEX('Retirement Calculator'!K:K,MATCH('Lorri 401b'!N265,'Retirement Calculator'!A:A,0),0),0)</f>
        <v>16520.094745597391</v>
      </c>
      <c r="K265" s="455">
        <f t="shared" ca="1" si="27"/>
        <v>19166.0536089128</v>
      </c>
      <c r="L265" s="455">
        <f t="shared" ca="1" si="28"/>
        <v>4619018.919747985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4619018.919747985</v>
      </c>
      <c r="J266" s="455">
        <f t="array" ref="J266">IFERROR(INDEX('Retirement Calculator'!K:K,MATCH('Lorri 401b'!N266,'Retirement Calculator'!A:A,0),0),0)</f>
        <v>16520.094745597391</v>
      </c>
      <c r="K266" s="455">
        <f t="shared" ca="1" si="27"/>
        <v>19177.078437509947</v>
      </c>
      <c r="L266" s="455">
        <f t="shared" ca="1" si="28"/>
        <v>4621675.9034398971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4621675.9034398971</v>
      </c>
      <c r="J267" s="455">
        <f t="array" ref="J267">IFERROR(INDEX('Retirement Calculator'!K:K,MATCH('Lorri 401b'!N267,'Retirement Calculator'!A:A,0),0),0)</f>
        <v>16520.094745597391</v>
      </c>
      <c r="K267" s="455">
        <f t="shared" ca="1" si="27"/>
        <v>19188.149202892913</v>
      </c>
      <c r="L267" s="455">
        <f t="shared" ca="1" si="28"/>
        <v>4624343.9578971919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4624343.9578971919</v>
      </c>
      <c r="J268" s="455">
        <f t="array" ref="J268">IFERROR(INDEX('Retirement Calculator'!K:K,MATCH('Lorri 401b'!N268,'Retirement Calculator'!A:A,0),0),0)</f>
        <v>16520.094745597391</v>
      </c>
      <c r="K268" s="455">
        <f t="shared" ca="1" si="27"/>
        <v>19199.266096464977</v>
      </c>
      <c r="L268" s="455">
        <f t="shared" ca="1" si="28"/>
        <v>4627023.1292480594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4627023.1292480594</v>
      </c>
      <c r="J269" s="455">
        <f t="array" ref="J269">IFERROR(INDEX('Retirement Calculator'!K:K,MATCH('Lorri 401b'!N269,'Retirement Calculator'!A:A,0),0),0)</f>
        <v>16520.094745597391</v>
      </c>
      <c r="K269" s="455">
        <f t="shared" ca="1" si="27"/>
        <v>19210.429310426924</v>
      </c>
      <c r="L269" s="455">
        <f t="shared" ca="1" si="28"/>
        <v>4629713.4638128886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4629713.4638128886</v>
      </c>
      <c r="J270" s="455">
        <f t="array" ref="J270">IFERROR(INDEX('Retirement Calculator'!K:K,MATCH('Lorri 401b'!N270,'Retirement Calculator'!A:A,0),0),0)</f>
        <v>16520.094745597391</v>
      </c>
      <c r="K270" s="455">
        <f t="shared" ca="1" si="27"/>
        <v>19221.639037780376</v>
      </c>
      <c r="L270" s="455">
        <f t="shared" ca="1" si="28"/>
        <v>4632415.0081050713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4632415.0081050713</v>
      </c>
      <c r="J271" s="455">
        <f t="array" ref="J271">IFERROR(INDEX('Retirement Calculator'!K:K,MATCH('Lorri 401b'!N271,'Retirement Calculator'!A:A,0),0),0)</f>
        <v>16520.094745597391</v>
      </c>
      <c r="K271" s="455">
        <f t="shared" ca="1" si="27"/>
        <v>19232.89547233114</v>
      </c>
      <c r="L271" s="455">
        <f t="shared" ca="1" si="28"/>
        <v>4635127.8088318044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4635127.8088318044</v>
      </c>
      <c r="J272" s="455">
        <f t="array" ref="J272">IFERROR(INDEX('Retirement Calculator'!K:K,MATCH('Lorri 401b'!N272,'Retirement Calculator'!A:A,0),0),0)</f>
        <v>16520.094745597391</v>
      </c>
      <c r="K272" s="455">
        <f t="shared" ca="1" si="27"/>
        <v>19244.198808692527</v>
      </c>
      <c r="L272" s="455">
        <f t="shared" ca="1" si="28"/>
        <v>4637851.912894899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4637851.912894899</v>
      </c>
      <c r="J273" s="455">
        <f t="array" ref="J273">IFERROR(INDEX('Retirement Calculator'!K:K,MATCH('Lorri 401b'!N273,'Retirement Calculator'!A:A,0),0),0)</f>
        <v>16520.094745597391</v>
      </c>
      <c r="K273" s="455">
        <f t="shared" ca="1" si="27"/>
        <v>19255.549242288755</v>
      </c>
      <c r="L273" s="455">
        <f t="shared" ca="1" si="28"/>
        <v>4640587.36739159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4640587.36739159</v>
      </c>
      <c r="J274" s="455">
        <f t="array" ref="J274">IFERROR(INDEX('Retirement Calculator'!K:K,MATCH('Lorri 401b'!N274,'Retirement Calculator'!A:A,0),0),0)</f>
        <v>16520.094745597391</v>
      </c>
      <c r="K274" s="455">
        <f t="shared" ca="1" si="27"/>
        <v>19266.946969358301</v>
      </c>
      <c r="L274" s="455">
        <f t="shared" ca="1" si="28"/>
        <v>4643334.2196153505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4643334.2196153505</v>
      </c>
      <c r="J275" s="455">
        <f t="array" ref="J275">IFERROR(INDEX('Retirement Calculator'!K:K,MATCH('Lorri 401b'!N275,'Retirement Calculator'!A:A,0),0),0)</f>
        <v>16520.094745597391</v>
      </c>
      <c r="K275" s="455">
        <f t="shared" ca="1" si="27"/>
        <v>19278.392186957302</v>
      </c>
      <c r="L275" s="455">
        <f t="shared" ca="1" si="28"/>
        <v>4646092.5170567101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4646092.5170567101</v>
      </c>
      <c r="J276" s="455">
        <f t="array" ref="J276">IFERROR(INDEX('Retirement Calculator'!K:K,MATCH('Lorri 401b'!N276,'Retirement Calculator'!A:A,0),0),0)</f>
        <v>16520.094745597391</v>
      </c>
      <c r="K276" s="455">
        <f t="shared" ca="1" si="27"/>
        <v>19289.885092962966</v>
      </c>
      <c r="L276" s="455">
        <f t="shared" ca="1" si="28"/>
        <v>4648862.3074040748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4648862.3074040748</v>
      </c>
      <c r="J277" s="455">
        <f t="array" ref="J277">IFERROR(INDEX('Retirement Calculator'!K:K,MATCH('Lorri 401b'!N277,'Retirement Calculator'!A:A,0),0),0)</f>
        <v>16520.094745597391</v>
      </c>
      <c r="K277" s="455">
        <f t="shared" ca="1" si="27"/>
        <v>19301.425886076988</v>
      </c>
      <c r="L277" s="455">
        <f t="shared" ca="1" si="28"/>
        <v>4651643.6385445539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4651643.6385445539</v>
      </c>
      <c r="J278" s="455">
        <f t="array" ref="J278">IFERROR(INDEX('Retirement Calculator'!K:K,MATCH('Lorri 401b'!N278,'Retirement Calculator'!A:A,0),0),0)</f>
        <v>16520.094745597391</v>
      </c>
      <c r="K278" s="455">
        <f t="shared" ca="1" si="27"/>
        <v>19313.014765828982</v>
      </c>
      <c r="L278" s="455">
        <f t="shared" ca="1" si="28"/>
        <v>4654436.5585647849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4654436.5585647849</v>
      </c>
      <c r="J279" s="455">
        <f t="array" ref="J279">IFERROR(INDEX('Retirement Calculator'!K:K,MATCH('Lorri 401b'!N279,'Retirement Calculator'!A:A,0),0),0)</f>
        <v>16520.094745597391</v>
      </c>
      <c r="K279" s="455">
        <f t="shared" ca="1" si="27"/>
        <v>19324.651932579945</v>
      </c>
      <c r="L279" s="455">
        <f t="shared" ca="1" si="28"/>
        <v>4657241.1157517675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4657241.1157517675</v>
      </c>
      <c r="J280" s="455">
        <f t="array" ref="J280">IFERROR(INDEX('Retirement Calculator'!K:K,MATCH('Lorri 401b'!N280,'Retirement Calculator'!A:A,0),0),0)</f>
        <v>16520.094745597391</v>
      </c>
      <c r="K280" s="455">
        <f t="shared" ca="1" si="27"/>
        <v>19336.337587525708</v>
      </c>
      <c r="L280" s="455">
        <f t="shared" ca="1" si="28"/>
        <v>4660057.3585936958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4660057.3585936958</v>
      </c>
      <c r="J281" s="455">
        <f t="array" ref="J281">IFERROR(INDEX('Retirement Calculator'!K:K,MATCH('Lorri 401b'!N281,'Retirement Calculator'!A:A,0),0),0)</f>
        <v>16520.094745597391</v>
      </c>
      <c r="K281" s="455">
        <f t="shared" ca="1" si="27"/>
        <v>19348.071932700408</v>
      </c>
      <c r="L281" s="455">
        <f t="shared" ca="1" si="28"/>
        <v>4662885.3357807985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4662885.3357807985</v>
      </c>
      <c r="J282" s="455">
        <f t="array" ref="J282">IFERROR(INDEX('Retirement Calculator'!K:K,MATCH('Lorri 401b'!N282,'Retirement Calculator'!A:A,0),0),0)</f>
        <v>16520.094745597391</v>
      </c>
      <c r="K282" s="455">
        <f t="shared" ca="1" si="27"/>
        <v>19359.855170980001</v>
      </c>
      <c r="L282" s="455">
        <f t="shared" ca="1" si="28"/>
        <v>4665725.0962061808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4665725.0962061808</v>
      </c>
      <c r="J283" s="455">
        <f t="array" ref="J283">IFERROR(INDEX('Retirement Calculator'!K:K,MATCH('Lorri 401b'!N283,'Retirement Calculator'!A:A,0),0),0)</f>
        <v>16520.094745597391</v>
      </c>
      <c r="K283" s="455">
        <f t="shared" ca="1" si="27"/>
        <v>19371.687506085764</v>
      </c>
      <c r="L283" s="455">
        <f t="shared" ca="1" si="28"/>
        <v>4668576.6889666691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4668576.6889666691</v>
      </c>
      <c r="J284" s="455">
        <f t="array" ref="J284">IFERROR(INDEX('Retirement Calculator'!K:K,MATCH('Lorri 401b'!N284,'Retirement Calculator'!A:A,0),0),0)</f>
        <v>16520.094745597391</v>
      </c>
      <c r="K284" s="455">
        <f t="shared" ca="1" si="27"/>
        <v>19383.569142587796</v>
      </c>
      <c r="L284" s="455">
        <f t="shared" ca="1" si="28"/>
        <v>4671440.1633636588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4671440.1633636588</v>
      </c>
      <c r="J285" s="455">
        <f t="array" ref="J285">IFERROR(INDEX('Retirement Calculator'!K:K,MATCH('Lorri 401b'!N285,'Retirement Calculator'!A:A,0),0),0)</f>
        <v>16520.094745597391</v>
      </c>
      <c r="K285" s="455">
        <f t="shared" ca="1" si="27"/>
        <v>19395.500285908587</v>
      </c>
      <c r="L285" s="455">
        <f t="shared" ca="1" si="28"/>
        <v>4674315.5689039696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4674315.5689039696</v>
      </c>
      <c r="J286" s="455">
        <f t="array" ref="J286">IFERROR(INDEX('Retirement Calculator'!K:K,MATCH('Lorri 401b'!N286,'Retirement Calculator'!A:A,0),0),0)</f>
        <v>16520.094745597391</v>
      </c>
      <c r="K286" s="455">
        <f t="shared" ca="1" si="27"/>
        <v>19407.481142326549</v>
      </c>
      <c r="L286" s="455">
        <f t="shared" ca="1" si="28"/>
        <v>4677202.9553006981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4677202.9553006981</v>
      </c>
      <c r="J287" s="455">
        <f t="array" ref="J287">IFERROR(INDEX('Retirement Calculator'!K:K,MATCH('Lorri 401b'!N287,'Retirement Calculator'!A:A,0),0),0)</f>
        <v>16520.094745597391</v>
      </c>
      <c r="K287" s="455">
        <f t="shared" ca="1" si="27"/>
        <v>19419.511918979584</v>
      </c>
      <c r="L287" s="455">
        <f t="shared" ca="1" si="28"/>
        <v>4680102.37247408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4680102.37247408</v>
      </c>
      <c r="J288" s="455">
        <f t="array" ref="J288">IFERROR(INDEX('Retirement Calculator'!K:K,MATCH('Lorri 401b'!N288,'Retirement Calculator'!A:A,0),0),0)</f>
        <v>16520.094745597391</v>
      </c>
      <c r="K288" s="455">
        <f t="shared" ca="1" si="27"/>
        <v>19431.592823868676</v>
      </c>
      <c r="L288" s="455">
        <f t="shared" ca="1" si="28"/>
        <v>4683013.8705523508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4683013.8705523508</v>
      </c>
      <c r="J289" s="455">
        <f t="array" ref="J289">IFERROR(INDEX('Retirement Calculator'!K:K,MATCH('Lorri 401b'!N289,'Retirement Calculator'!A:A,0),0),0)</f>
        <v>16520.094745597391</v>
      </c>
      <c r="K289" s="455">
        <f t="shared" ca="1" si="27"/>
        <v>19443.724065861472</v>
      </c>
      <c r="L289" s="455">
        <f t="shared" ca="1" si="28"/>
        <v>4685937.4998726146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4685937.4998726146</v>
      </c>
      <c r="J290" s="455">
        <f t="array" ref="J290">IFERROR(INDEX('Retirement Calculator'!K:K,MATCH('Lorri 401b'!N290,'Retirement Calculator'!A:A,0),0),0)</f>
        <v>16520.094745597391</v>
      </c>
      <c r="K290" s="455">
        <f t="shared" ca="1" si="27"/>
        <v>19455.905854695902</v>
      </c>
      <c r="L290" s="455">
        <f t="shared" ca="1" si="28"/>
        <v>4688873.3109817123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4688873.3109817123</v>
      </c>
      <c r="J291" s="455">
        <f t="array" ref="J291">IFERROR(INDEX('Retirement Calculator'!K:K,MATCH('Lorri 401b'!N291,'Retirement Calculator'!A:A,0),0),0)</f>
        <v>16520.094745597391</v>
      </c>
      <c r="K291" s="455">
        <f t="shared" ca="1" si="27"/>
        <v>19468.138400983811</v>
      </c>
      <c r="L291" s="455">
        <f t="shared" ca="1" si="28"/>
        <v>4691821.3546370985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4691821.3546370985</v>
      </c>
      <c r="J292" s="455">
        <f t="array" ref="J292">IFERROR(INDEX('Retirement Calculator'!K:K,MATCH('Lorri 401b'!N292,'Retirement Calculator'!A:A,0),0),0)</f>
        <v>16520.094745597391</v>
      </c>
      <c r="K292" s="455">
        <f t="shared" ca="1" si="27"/>
        <v>19480.421916214586</v>
      </c>
      <c r="L292" s="455">
        <f t="shared" ca="1" si="28"/>
        <v>4694781.6818077154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4694781.6818077154</v>
      </c>
      <c r="J293" s="455">
        <f t="array" ref="J293">IFERROR(INDEX('Retirement Calculator'!K:K,MATCH('Lorri 401b'!N293,'Retirement Calculator'!A:A,0),0),0)</f>
        <v>16520.094745597391</v>
      </c>
      <c r="K293" s="455">
        <f t="shared" ca="1" si="27"/>
        <v>19492.756612758822</v>
      </c>
      <c r="L293" s="455">
        <f t="shared" ca="1" si="28"/>
        <v>4697754.3436748767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4697754.3436748767</v>
      </c>
      <c r="J294" s="455">
        <f t="array" ref="J294">IFERROR(INDEX('Retirement Calculator'!K:K,MATCH('Lorri 401b'!N294,'Retirement Calculator'!A:A,0),0),0)</f>
        <v>16520.094745597391</v>
      </c>
      <c r="K294" s="455">
        <f t="shared" ca="1" si="27"/>
        <v>19505.142703871996</v>
      </c>
      <c r="L294" s="455">
        <f t="shared" ca="1" si="28"/>
        <v>4700739.3916331511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4700739.3916331511</v>
      </c>
      <c r="J295" s="455">
        <f t="array" ref="J295">IFERROR(INDEX('Retirement Calculator'!K:K,MATCH('Lorri 401b'!N295,'Retirement Calculator'!A:A,0),0),0)</f>
        <v>16520.094745597391</v>
      </c>
      <c r="K295" s="455">
        <f t="shared" ca="1" si="27"/>
        <v>19517.580403698139</v>
      </c>
      <c r="L295" s="455">
        <f t="shared" ca="1" si="28"/>
        <v>4703736.877291251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4703736.877291251</v>
      </c>
      <c r="J296" s="455">
        <f t="array" ref="J296">IFERROR(INDEX('Retirement Calculator'!K:K,MATCH('Lorri 401b'!N296,'Retirement Calculator'!A:A,0),0),0)</f>
        <v>16520.094745597391</v>
      </c>
      <c r="K296" s="455">
        <f t="shared" ca="1" si="27"/>
        <v>19530.069927273555</v>
      </c>
      <c r="L296" s="455">
        <f t="shared" ca="1" si="28"/>
        <v>4706746.8524729265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4706746.8524729265</v>
      </c>
      <c r="J297" s="455">
        <f t="array" ref="J297">IFERROR(INDEX('Retirement Calculator'!K:K,MATCH('Lorri 401b'!N297,'Retirement Calculator'!A:A,0),0),0)</f>
        <v>16520.094745597391</v>
      </c>
      <c r="K297" s="455">
        <f t="shared" ca="1" si="27"/>
        <v>19542.611490530537</v>
      </c>
      <c r="L297" s="455">
        <f t="shared" ca="1" si="28"/>
        <v>4709769.3692178596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4709769.3692178596</v>
      </c>
      <c r="J298" s="455">
        <f t="array" ref="J298">IFERROR(INDEX('Retirement Calculator'!K:K,MATCH('Lorri 401b'!N298,'Retirement Calculator'!A:A,0),0),0)</f>
        <v>16520.094745597391</v>
      </c>
      <c r="K298" s="455">
        <f t="shared" ca="1" si="27"/>
        <v>19555.205310301091</v>
      </c>
      <c r="L298" s="455">
        <f t="shared" ca="1" si="28"/>
        <v>4712804.4797825627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4712804.4797825627</v>
      </c>
      <c r="J299" s="455">
        <f t="array" ref="J299">IFERROR(INDEX('Retirement Calculator'!K:K,MATCH('Lorri 401b'!N299,'Retirement Calculator'!A:A,0),0),0)</f>
        <v>16520.094745597391</v>
      </c>
      <c r="K299" s="455">
        <f t="shared" ca="1" si="27"/>
        <v>19567.851604320687</v>
      </c>
      <c r="L299" s="455">
        <f t="shared" ca="1" si="28"/>
        <v>4715852.2366412859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4715852.2366412859</v>
      </c>
      <c r="J300" s="455">
        <f t="array" ref="J300">IFERROR(INDEX('Retirement Calculator'!K:K,MATCH('Lorri 401b'!N300,'Retirement Calculator'!A:A,0),0),0)</f>
        <v>16520.094745597391</v>
      </c>
      <c r="K300" s="455">
        <f t="shared" ca="1" si="27"/>
        <v>19580.550591232033</v>
      </c>
      <c r="L300" s="455">
        <f t="shared" ca="1" si="28"/>
        <v>4718912.6924869204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4718912.6924869204</v>
      </c>
      <c r="J301" s="455">
        <f t="array" ref="J301">IFERROR(INDEX('Retirement Calculator'!K:K,MATCH('Lorri 401b'!N301,'Retirement Calculator'!A:A,0),0),0)</f>
        <v>16520.094745597391</v>
      </c>
      <c r="K301" s="455">
        <f t="shared" ca="1" si="27"/>
        <v>19593.302490588845</v>
      </c>
      <c r="L301" s="455">
        <f t="shared" ca="1" si="28"/>
        <v>4721985.9002319118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4721985.9002319118</v>
      </c>
      <c r="J302" s="455">
        <f t="array" ref="J302">IFERROR(INDEX('Retirement Calculator'!K:K,MATCH('Lorri 401b'!N302,'Retirement Calculator'!A:A,0),0),0)</f>
        <v>16520.094745597391</v>
      </c>
      <c r="K302" s="455">
        <f t="shared" ca="1" si="27"/>
        <v>19606.107522859642</v>
      </c>
      <c r="L302" s="455">
        <f t="shared" ca="1" si="28"/>
        <v>4725071.9130091732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4725071.9130091732</v>
      </c>
      <c r="J303" s="455">
        <f t="array" ref="J303">IFERROR(INDEX('Retirement Calculator'!K:K,MATCH('Lorri 401b'!N303,'Retirement Calculator'!A:A,0),0),0)</f>
        <v>16520.094745597391</v>
      </c>
      <c r="K303" s="455">
        <f t="shared" ca="1" si="27"/>
        <v>19618.965909431565</v>
      </c>
      <c r="L303" s="455">
        <f t="shared" ca="1" si="28"/>
        <v>4728170.7841730071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4728170.7841730071</v>
      </c>
      <c r="J304" s="455">
        <f t="array" ref="J304">IFERROR(INDEX('Retirement Calculator'!K:K,MATCH('Lorri 401b'!N304,'Retirement Calculator'!A:A,0),0),0)</f>
        <v>16520.094745597391</v>
      </c>
      <c r="K304" s="455">
        <f t="shared" ca="1" si="27"/>
        <v>19631.877872614205</v>
      </c>
      <c r="L304" s="455">
        <f t="shared" ca="1" si="28"/>
        <v>4731282.5673000235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4731282.5673000235</v>
      </c>
      <c r="J305" s="455">
        <f t="array" ref="J305">IFERROR(INDEX('Retirement Calculator'!K:K,MATCH('Lorri 401b'!N305,'Retirement Calculator'!A:A,0),0),0)</f>
        <v>16520.094745597391</v>
      </c>
      <c r="K305" s="455">
        <f t="shared" ca="1" si="27"/>
        <v>19644.843635643439</v>
      </c>
      <c r="L305" s="455">
        <f t="shared" ca="1" si="28"/>
        <v>4734407.3161900695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4734407.3161900695</v>
      </c>
      <c r="J306" s="455">
        <f t="array" ref="J306">IFERROR(INDEX('Retirement Calculator'!K:K,MATCH('Lorri 401b'!N306,'Retirement Calculator'!A:A,0),0),0)</f>
        <v>16520.094745597391</v>
      </c>
      <c r="K306" s="455">
        <f t="shared" ca="1" si="27"/>
        <v>19657.863422685299</v>
      </c>
      <c r="L306" s="455">
        <f t="shared" ca="1" si="28"/>
        <v>4737545.084867157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4737545.084867157</v>
      </c>
      <c r="J307" s="455">
        <f t="array" ref="J307">IFERROR(INDEX('Retirement Calculator'!K:K,MATCH('Lorri 401b'!N307,'Retirement Calculator'!A:A,0),0),0)</f>
        <v>16520.094745597391</v>
      </c>
      <c r="K307" s="455">
        <f t="shared" ca="1" si="27"/>
        <v>19670.937458839831</v>
      </c>
      <c r="L307" s="455">
        <f t="shared" ca="1" si="28"/>
        <v>4740695.9275803994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4740695.9275803994</v>
      </c>
      <c r="J308" s="455">
        <f t="array" ref="J308">IFERROR(INDEX('Retirement Calculator'!K:K,MATCH('Lorri 401b'!N308,'Retirement Calculator'!A:A,0),0),0)</f>
        <v>16520.094745597391</v>
      </c>
      <c r="K308" s="455">
        <f t="shared" ca="1" si="27"/>
        <v>19684.065970145006</v>
      </c>
      <c r="L308" s="455">
        <f t="shared" ca="1" si="28"/>
        <v>4743859.8988049468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4743859.8988049468</v>
      </c>
      <c r="J309" s="455">
        <f t="array" ref="J309">IFERROR(INDEX('Retirement Calculator'!K:K,MATCH('Lorri 401b'!N309,'Retirement Calculator'!A:A,0),0),0)</f>
        <v>16520.094745597391</v>
      </c>
      <c r="K309" s="455">
        <f t="shared" ca="1" si="27"/>
        <v>19697.249183580621</v>
      </c>
      <c r="L309" s="455">
        <f t="shared" ca="1" si="28"/>
        <v>4747037.0532429293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4747037.0532429293</v>
      </c>
      <c r="J310" s="455">
        <f t="array" ref="J310">IFERROR(INDEX('Retirement Calculator'!K:K,MATCH('Lorri 401b'!N310,'Retirement Calculator'!A:A,0),0),0)</f>
        <v>16520.094745597391</v>
      </c>
      <c r="K310" s="455">
        <f t="shared" ca="1" si="27"/>
        <v>19710.487327072213</v>
      </c>
      <c r="L310" s="455">
        <f t="shared" ca="1" si="28"/>
        <v>4750227.4458244033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4750227.4458244033</v>
      </c>
      <c r="J311" s="455">
        <f t="array" ref="J311">IFERROR(INDEX('Retirement Calculator'!K:K,MATCH('Lorri 401b'!N311,'Retirement Calculator'!A:A,0),0),0)</f>
        <v>16520.094745597391</v>
      </c>
      <c r="K311" s="455">
        <f t="shared" ca="1" si="27"/>
        <v>19723.780629495024</v>
      </c>
      <c r="L311" s="455">
        <f t="shared" ca="1" si="28"/>
        <v>4753431.1317083007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4753431.1317083007</v>
      </c>
      <c r="J312" s="455">
        <f t="array" ref="J312">IFERROR(INDEX('Retirement Calculator'!K:K,MATCH('Lorri 401b'!N312,'Retirement Calculator'!A:A,0),0),0)</f>
        <v>16520.094745597391</v>
      </c>
      <c r="K312" s="455">
        <f t="shared" ca="1" si="27"/>
        <v>19737.12932067793</v>
      </c>
      <c r="L312" s="455">
        <f t="shared" ca="1" si="28"/>
        <v>4756648.1662833812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4756648.1662833812</v>
      </c>
      <c r="J313" s="455">
        <f t="array" ref="J313">IFERROR(INDEX('Retirement Calculator'!K:K,MATCH('Lorri 401b'!N313,'Retirement Calculator'!A:A,0),0),0)</f>
        <v>16520.094745597391</v>
      </c>
      <c r="K313" s="455">
        <f t="shared" ca="1" si="27"/>
        <v>19750.53363140743</v>
      </c>
      <c r="L313" s="455">
        <f t="shared" ca="1" si="28"/>
        <v>4759878.605169191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4759878.605169191</v>
      </c>
      <c r="J314" s="455">
        <f t="array" ref="J314">IFERROR(INDEX('Retirement Calculator'!K:K,MATCH('Lorri 401b'!N314,'Retirement Calculator'!A:A,0),0),0)</f>
        <v>16520.094745597391</v>
      </c>
      <c r="K314" s="455">
        <f t="shared" ca="1" si="27"/>
        <v>19763.993793431637</v>
      </c>
      <c r="L314" s="455">
        <f t="shared" ca="1" si="28"/>
        <v>4763122.5042170249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4763122.5042170249</v>
      </c>
      <c r="J315" s="455">
        <f t="array" ref="J315">IFERROR(INDEX('Retirement Calculator'!K:K,MATCH('Lorri 401b'!N315,'Retirement Calculator'!A:A,0),0),0)</f>
        <v>16520.094745597391</v>
      </c>
      <c r="K315" s="455">
        <f t="shared" ca="1" si="27"/>
        <v>19777.51003946428</v>
      </c>
      <c r="L315" s="455">
        <f t="shared" ca="1" si="28"/>
        <v>4766379.9195108917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4766379.9195108917</v>
      </c>
      <c r="J316" s="455">
        <f t="array" ref="J316">IFERROR(INDEX('Retirement Calculator'!K:K,MATCH('Lorri 401b'!N316,'Retirement Calculator'!A:A,0),0),0)</f>
        <v>16520.094745597391</v>
      </c>
      <c r="K316" s="455">
        <f t="shared" ca="1" si="27"/>
        <v>19791.082603188723</v>
      </c>
      <c r="L316" s="455">
        <f t="shared" ca="1" si="28"/>
        <v>4769650.907368483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4769650.907368483</v>
      </c>
      <c r="J317" s="455">
        <f t="array" ref="J317">IFERROR(INDEX('Retirement Calculator'!K:K,MATCH('Lorri 401b'!N317,'Retirement Calculator'!A:A,0),0),0)</f>
        <v>16520.094745597391</v>
      </c>
      <c r="K317" s="455">
        <f t="shared" ca="1" si="27"/>
        <v>19804.711719262021</v>
      </c>
      <c r="L317" s="455">
        <f t="shared" ca="1" si="28"/>
        <v>4772935.5243421476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4772935.5243421476</v>
      </c>
      <c r="J318" s="455">
        <f t="array" ref="J318">IFERROR(INDEX('Retirement Calculator'!K:K,MATCH('Lorri 401b'!N318,'Retirement Calculator'!A:A,0),0),0)</f>
        <v>16520.094745597391</v>
      </c>
      <c r="K318" s="455">
        <f t="shared" ca="1" si="27"/>
        <v>19818.397623318957</v>
      </c>
      <c r="L318" s="455">
        <f t="shared" ca="1" si="28"/>
        <v>4776233.827219869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4776233.827219869</v>
      </c>
      <c r="J319" s="455">
        <f t="array" ref="J319">IFERROR(INDEX('Retirement Calculator'!K:K,MATCH('Lorri 401b'!N319,'Retirement Calculator'!A:A,0),0),0)</f>
        <v>16520.094745597391</v>
      </c>
      <c r="K319" s="455">
        <f t="shared" ca="1" si="27"/>
        <v>19832.140551976128</v>
      </c>
      <c r="L319" s="455">
        <f t="shared" ca="1" si="28"/>
        <v>4779545.8730262471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4779545.8730262471</v>
      </c>
      <c r="J320" s="455">
        <f t="array" ref="J320">IFERROR(INDEX('Retirement Calculator'!K:K,MATCH('Lorri 401b'!N320,'Retirement Calculator'!A:A,0),0),0)</f>
        <v>16520.094745597391</v>
      </c>
      <c r="K320" s="455">
        <f t="shared" ca="1" si="27"/>
        <v>19845.940742836039</v>
      </c>
      <c r="L320" s="455">
        <f t="shared" ca="1" si="28"/>
        <v>4782871.7190234857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4782871.7190234857</v>
      </c>
      <c r="J321" s="455">
        <f t="array" ref="J321">IFERROR(INDEX('Retirement Calculator'!K:K,MATCH('Lorri 401b'!N321,'Retirement Calculator'!A:A,0),0),0)</f>
        <v>16520.094745597391</v>
      </c>
      <c r="K321" s="455">
        <f t="shared" ca="1" si="27"/>
        <v>19859.7984344912</v>
      </c>
      <c r="L321" s="455">
        <f t="shared" ca="1" si="28"/>
        <v>4786211.4227123791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4786211.4227123791</v>
      </c>
      <c r="J322" s="455">
        <f t="array" ref="J322">IFERROR(INDEX('Retirement Calculator'!K:K,MATCH('Lorri 401b'!N322,'Retirement Calculator'!A:A,0),0),0)</f>
        <v>16520.094745597391</v>
      </c>
      <c r="K322" s="455">
        <f t="shared" ca="1" si="27"/>
        <v>19873.713866528255</v>
      </c>
      <c r="L322" s="455">
        <f t="shared" ca="1" si="28"/>
        <v>4789565.0418333095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4789565.0418333095</v>
      </c>
      <c r="J323" s="455">
        <f t="array" ref="J323">IFERROR(INDEX('Retirement Calculator'!K:K,MATCH('Lorri 401b'!N323,'Retirement Calculator'!A:A,0),0),0)</f>
        <v>16520.094745597391</v>
      </c>
      <c r="K323" s="455">
        <f t="shared" ca="1" si="27"/>
        <v>19887.687279532132</v>
      </c>
      <c r="L323" s="455">
        <f t="shared" ca="1" si="28"/>
        <v>4792932.6343672434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4792932.6343672434</v>
      </c>
      <c r="J324" s="455">
        <f t="array" ref="J324">IFERROR(INDEX('Retirement Calculator'!K:K,MATCH('Lorri 401b'!N324,'Retirement Calculator'!A:A,0),0),0)</f>
        <v>16520.094745597391</v>
      </c>
      <c r="K324" s="455">
        <f t="shared" ca="1" si="27"/>
        <v>19901.71891509019</v>
      </c>
      <c r="L324" s="455">
        <f t="shared" ca="1" si="28"/>
        <v>4796314.2585367355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4796314.2585367355</v>
      </c>
      <c r="J325" s="455">
        <f t="array" ref="J325">IFERROR(INDEX('Retirement Calculator'!K:K,MATCH('Lorri 401b'!N325,'Retirement Calculator'!A:A,0),0),0)</f>
        <v>16520.094745597391</v>
      </c>
      <c r="K325" s="455">
        <f t="shared" ca="1" si="27"/>
        <v>19915.809015796407</v>
      </c>
      <c r="L325" s="455">
        <f t="shared" ca="1" si="28"/>
        <v>4799709.9728069343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4799709.9728069343</v>
      </c>
      <c r="J326" s="455">
        <f t="array" ref="J326">IFERROR(INDEX('Retirement Calculator'!K:K,MATCH('Lorri 401b'!N326,'Retirement Calculator'!A:A,0),0),0)</f>
        <v>16520.094745597391</v>
      </c>
      <c r="K326" s="455">
        <f t="shared" ca="1" si="27"/>
        <v>19929.957825255569</v>
      </c>
      <c r="L326" s="455">
        <f t="shared" ca="1" si="28"/>
        <v>4803119.835886592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4803119.835886592</v>
      </c>
      <c r="J327" s="455">
        <f t="array" ref="J327">IFERROR(INDEX('Retirement Calculator'!K:K,MATCH('Lorri 401b'!N327,'Retirement Calculator'!A:A,0),0),0)</f>
        <v>16520.094745597391</v>
      </c>
      <c r="K327" s="455">
        <f t="shared" ca="1" si="27"/>
        <v>19944.165588087475</v>
      </c>
      <c r="L327" s="455">
        <f t="shared" ca="1" si="28"/>
        <v>4806543.9067290816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4806543.9067290816</v>
      </c>
      <c r="J328" s="455">
        <f t="array" ref="J328">IFERROR(INDEX('Retirement Calculator'!K:K,MATCH('Lorri 401b'!N328,'Retirement Calculator'!A:A,0),0),0)</f>
        <v>16520.094745597391</v>
      </c>
      <c r="K328" s="455">
        <f t="shared" ca="1" si="27"/>
        <v>19958.432549931182</v>
      </c>
      <c r="L328" s="455">
        <f t="shared" ca="1" si="28"/>
        <v>4809982.244533415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4809982.244533415</v>
      </c>
      <c r="J329" s="455">
        <f t="array" ref="J329">IFERROR(INDEX('Retirement Calculator'!K:K,MATCH('Lorri 401b'!N329,'Retirement Calculator'!A:A,0),0),0)</f>
        <v>16520.094745597391</v>
      </c>
      <c r="K329" s="455">
        <f t="shared" ca="1" si="27"/>
        <v>19972.758957449238</v>
      </c>
      <c r="L329" s="455">
        <f t="shared" ca="1" si="28"/>
        <v>4813434.9087452665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4813434.9087452665</v>
      </c>
      <c r="J330" s="455">
        <f t="array" ref="J330">IFERROR(INDEX('Retirement Calculator'!K:K,MATCH('Lorri 401b'!N330,'Retirement Calculator'!A:A,0),0),0)</f>
        <v>16520.094745597391</v>
      </c>
      <c r="K330" s="455">
        <f t="shared" ca="1" si="27"/>
        <v>19987.145058331953</v>
      </c>
      <c r="L330" s="455">
        <f t="shared" ca="1" si="28"/>
        <v>4816901.9590580007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4816901.9590580007</v>
      </c>
      <c r="J331" s="455">
        <f t="array" ref="J331">IFERROR(INDEX('Retirement Calculator'!K:K,MATCH('Lorri 401b'!N331,'Retirement Calculator'!A:A,0),0),0)</f>
        <v>16520.094745597391</v>
      </c>
      <c r="K331" s="455">
        <f t="shared" ca="1" si="27"/>
        <v>20001.591101301678</v>
      </c>
      <c r="L331" s="455">
        <f t="shared" ca="1" si="28"/>
        <v>4820383.4554137047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4820383.4554137047</v>
      </c>
      <c r="J332" s="455">
        <f t="array" ref="J332">IFERROR(INDEX('Retirement Calculator'!K:K,MATCH('Lorri 401b'!N332,'Retirement Calculator'!A:A,0),0),0)</f>
        <v>16520.094745597391</v>
      </c>
      <c r="K332" s="455">
        <f t="shared" ca="1" si="27"/>
        <v>20016.097336117113</v>
      </c>
      <c r="L332" s="455">
        <f t="shared" ca="1" si="28"/>
        <v>4823879.4580042241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4823879.4580042241</v>
      </c>
      <c r="J333" s="455">
        <f t="array" ref="J333">IFERROR(INDEX('Retirement Calculator'!K:K,MATCH('Lorri 401b'!N333,'Retirement Calculator'!A:A,0),0),0)</f>
        <v>16520.094745597391</v>
      </c>
      <c r="K333" s="455">
        <f t="shared" ca="1" si="27"/>
        <v>20030.664013577611</v>
      </c>
      <c r="L333" s="455">
        <f t="shared" ca="1" si="28"/>
        <v>4827390.0272722039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4827390.0272722039</v>
      </c>
      <c r="J334" s="455">
        <f t="array" ref="J334">IFERROR(INDEX('Retirement Calculator'!K:K,MATCH('Lorri 401b'!N334,'Retirement Calculator'!A:A,0),0),0)</f>
        <v>16520.094745597391</v>
      </c>
      <c r="K334" s="455">
        <f t="shared" ca="1" si="27"/>
        <v>20045.291385527526</v>
      </c>
      <c r="L334" s="455">
        <f t="shared" ca="1" si="28"/>
        <v>4830915.2239121338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4830915.2239121338</v>
      </c>
      <c r="J335" s="455">
        <f t="array" ref="J335">IFERROR(INDEX('Retirement Calculator'!K:K,MATCH('Lorri 401b'!N335,'Retirement Calculator'!A:A,0),0),0)</f>
        <v>16520.094745597391</v>
      </c>
      <c r="K335" s="455">
        <f t="shared" ca="1" si="27"/>
        <v>20059.979704860565</v>
      </c>
      <c r="L335" s="455">
        <f t="shared" ca="1" si="28"/>
        <v>4834455.1088713966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4834455.1088713966</v>
      </c>
      <c r="J336" s="455">
        <f t="array" ref="J336">IFERROR(INDEX('Retirement Calculator'!K:K,MATCH('Lorri 401b'!N336,'Retirement Calculator'!A:A,0),0),0)</f>
        <v>16520.094745597391</v>
      </c>
      <c r="K336" s="455">
        <f t="shared" ca="1" si="27"/>
        <v>20074.729225524163</v>
      </c>
      <c r="L336" s="455">
        <f t="shared" ca="1" si="28"/>
        <v>4838009.7433513226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4838009.7433513226</v>
      </c>
      <c r="J337" s="455">
        <f t="array" ref="J337">IFERROR(INDEX('Retirement Calculator'!K:K,MATCH('Lorri 401b'!N337,'Retirement Calculator'!A:A,0),0),0)</f>
        <v>16520.094745597391</v>
      </c>
      <c r="K337" s="455">
        <f t="shared" ca="1" si="27"/>
        <v>20089.540202523855</v>
      </c>
      <c r="L337" s="455">
        <f t="shared" ca="1" si="28"/>
        <v>4841579.1888082484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4841579.1888082484</v>
      </c>
      <c r="J338" s="455">
        <f t="array" ref="J338">IFERROR(INDEX('Retirement Calculator'!K:K,MATCH('Lorri 401b'!N338,'Retirement Calculator'!A:A,0),0),0)</f>
        <v>16520.094745597391</v>
      </c>
      <c r="K338" s="455">
        <f t="shared" ca="1" si="27"/>
        <v>20104.41289192771</v>
      </c>
      <c r="L338" s="455">
        <f t="shared" ca="1" si="28"/>
        <v>4845163.5069545787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4845163.5069545787</v>
      </c>
      <c r="J339" s="455">
        <f t="array" ref="J339">IFERROR(INDEX('Retirement Calculator'!K:K,MATCH('Lorri 401b'!N339,'Retirement Calculator'!A:A,0),0),0)</f>
        <v>16520.094745597391</v>
      </c>
      <c r="K339" s="455">
        <f t="shared" ca="1" si="27"/>
        <v>20119.347550870752</v>
      </c>
      <c r="L339" s="455">
        <f t="shared" ca="1" si="28"/>
        <v>4848762.7597598517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4848762.7597598517</v>
      </c>
      <c r="J340" s="455">
        <f t="array" ref="J340">IFERROR(INDEX('Retirement Calculator'!K:K,MATCH('Lorri 401b'!N340,'Retirement Calculator'!A:A,0),0),0)</f>
        <v>16520.094745597391</v>
      </c>
      <c r="K340" s="455">
        <f t="shared" ca="1" si="27"/>
        <v>20134.34443755939</v>
      </c>
      <c r="L340" s="455">
        <f t="shared" ca="1" si="28"/>
        <v>4852377.0094518131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4852377.0094518131</v>
      </c>
      <c r="J341" s="455">
        <f t="array" ref="J341">IFERROR(INDEX('Retirement Calculator'!K:K,MATCH('Lorri 401b'!N341,'Retirement Calculator'!A:A,0),0),0)</f>
        <v>16520.094745597391</v>
      </c>
      <c r="K341" s="455">
        <f t="shared" ca="1" si="27"/>
        <v>20149.403811275897</v>
      </c>
      <c r="L341" s="455">
        <f t="shared" ca="1" si="28"/>
        <v>4856006.3185174912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4856006.3185174912</v>
      </c>
      <c r="J342" s="455">
        <f t="array" ref="J342">IFERROR(INDEX('Retirement Calculator'!K:K,MATCH('Lorri 401b'!N342,'Retirement Calculator'!A:A,0),0),0)</f>
        <v>16520.094745597391</v>
      </c>
      <c r="K342" s="455">
        <f t="shared" ca="1" si="27"/>
        <v>20164.52593238289</v>
      </c>
      <c r="L342" s="455">
        <f t="shared" ca="1" si="28"/>
        <v>4859650.7497042762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4859650.7497042762</v>
      </c>
      <c r="J343" s="455">
        <f t="array" ref="J343">IFERROR(INDEX('Retirement Calculator'!K:K,MATCH('Lorri 401b'!N343,'Retirement Calculator'!A:A,0),0),0)</f>
        <v>16520.094745597391</v>
      </c>
      <c r="K343" s="455">
        <f t="shared" ca="1" si="27"/>
        <v>20179.711062327828</v>
      </c>
      <c r="L343" s="455">
        <f t="shared" ca="1" si="28"/>
        <v>4863310.3660210064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4863310.3660210064</v>
      </c>
      <c r="J344" s="455">
        <f t="array" ref="J344">IFERROR(INDEX('Retirement Calculator'!K:K,MATCH('Lorri 401b'!N344,'Retirement Calculator'!A:A,0),0),0)</f>
        <v>16520.094745597391</v>
      </c>
      <c r="K344" s="455">
        <f t="shared" ca="1" si="27"/>
        <v>20194.959463647534</v>
      </c>
      <c r="L344" s="455">
        <f t="shared" ca="1" si="28"/>
        <v>4866985.2307390561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4866985.2307390561</v>
      </c>
      <c r="J345" s="455">
        <f t="array" ref="J345">IFERROR(INDEX('Retirement Calculator'!K:K,MATCH('Lorri 401b'!N345,'Retirement Calculator'!A:A,0),0),0)</f>
        <v>16520.094745597391</v>
      </c>
      <c r="K345" s="455">
        <f t="shared" ca="1" si="27"/>
        <v>20210.271399972742</v>
      </c>
      <c r="L345" s="455">
        <f t="shared" ca="1" si="28"/>
        <v>4870675.4073934313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4870675.4073934313</v>
      </c>
      <c r="J346" s="455">
        <f t="array" ref="J346">IFERROR(INDEX('Retirement Calculator'!K:K,MATCH('Lorri 401b'!N346,'Retirement Calculator'!A:A,0),0),0)</f>
        <v>16520.094745597391</v>
      </c>
      <c r="K346" s="455">
        <f t="shared" ca="1" si="27"/>
        <v>20225.64713603264</v>
      </c>
      <c r="L346" s="455">
        <f t="shared" ca="1" si="28"/>
        <v>4874380.9597838661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4874380.9597838661</v>
      </c>
      <c r="J347" s="455">
        <f t="array" ref="J347">IFERROR(INDEX('Retirement Calculator'!K:K,MATCH('Lorri 401b'!N347,'Retirement Calculator'!A:A,0),0),0)</f>
        <v>16520.094745597391</v>
      </c>
      <c r="K347" s="455">
        <f t="shared" ca="1" si="27"/>
        <v>20241.086937659449</v>
      </c>
      <c r="L347" s="455">
        <f t="shared" ca="1" si="28"/>
        <v>4878101.9519759277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4878101.9519759277</v>
      </c>
      <c r="J348" s="455">
        <f t="array" ref="J348">IFERROR(INDEX('Retirement Calculator'!K:K,MATCH('Lorri 401b'!N348,'Retirement Calculator'!A:A,0),0),0)</f>
        <v>16520.094745597391</v>
      </c>
      <c r="K348" s="455">
        <f t="shared" ca="1" si="27"/>
        <v>20256.591071793042</v>
      </c>
      <c r="L348" s="455">
        <f t="shared" ca="1" si="28"/>
        <v>4881838.4483021228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4881838.4483021228</v>
      </c>
      <c r="J349" s="455">
        <f t="array" ref="J349">IFERROR(INDEX('Retirement Calculator'!K:K,MATCH('Lorri 401b'!N349,'Retirement Calculator'!A:A,0),0),0)</f>
        <v>16520.094745597391</v>
      </c>
      <c r="K349" s="455">
        <f t="shared" ca="1" si="27"/>
        <v>20272.159806485521</v>
      </c>
      <c r="L349" s="455">
        <f t="shared" ca="1" si="28"/>
        <v>4885590.5133630103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4885590.5133630103</v>
      </c>
      <c r="J350" s="455">
        <f t="array" ref="J350">IFERROR(INDEX('Retirement Calculator'!K:K,MATCH('Lorri 401b'!N350,'Retirement Calculator'!A:A,0),0),0)</f>
        <v>16520.094745597391</v>
      </c>
      <c r="K350" s="455">
        <f t="shared" ca="1" si="27"/>
        <v>20287.793410905884</v>
      </c>
      <c r="L350" s="455">
        <f t="shared" ca="1" si="28"/>
        <v>4889358.2120283181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4889358.2120283181</v>
      </c>
      <c r="J351" s="455">
        <f t="array" ref="J351">IFERROR(INDEX('Retirement Calculator'!K:K,MATCH('Lorri 401b'!N351,'Retirement Calculator'!A:A,0),0),0)</f>
        <v>16520.094745597391</v>
      </c>
      <c r="K351" s="455">
        <f t="shared" ca="1" si="27"/>
        <v>20303.492155344669</v>
      </c>
      <c r="L351" s="455">
        <f t="shared" ca="1" si="28"/>
        <v>4893141.6094380645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4893141.6094380645</v>
      </c>
      <c r="J352" s="455">
        <f t="array" ref="J352">IFERROR(INDEX('Retirement Calculator'!K:K,MATCH('Lorri 401b'!N352,'Retirement Calculator'!A:A,0),0),0)</f>
        <v>16520.094745597391</v>
      </c>
      <c r="K352" s="455">
        <f t="shared" ca="1" si="27"/>
        <v>20319.256311218611</v>
      </c>
      <c r="L352" s="455">
        <f t="shared" ca="1" si="28"/>
        <v>4896940.771003685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4896940.771003685</v>
      </c>
      <c r="J353" s="455">
        <f t="array" ref="J353">IFERROR(INDEX('Retirement Calculator'!K:K,MATCH('Lorri 401b'!N353,'Retirement Calculator'!A:A,0),0),0)</f>
        <v>16520.094745597391</v>
      </c>
      <c r="K353" s="455">
        <f t="shared" ca="1" si="27"/>
        <v>20335.086151075364</v>
      </c>
      <c r="L353" s="455">
        <f t="shared" ca="1" si="28"/>
        <v>4900755.7624091627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4900755.7624091627</v>
      </c>
      <c r="J354" s="455">
        <f t="array" ref="J354">IFERROR(INDEX('Retirement Calculator'!K:K,MATCH('Lorri 401b'!N354,'Retirement Calculator'!A:A,0),0),0)</f>
        <v>16520.094745597391</v>
      </c>
      <c r="K354" s="455">
        <f t="shared" ca="1" si="27"/>
        <v>20350.981948598186</v>
      </c>
      <c r="L354" s="455">
        <f t="shared" ca="1" si="28"/>
        <v>4904586.6496121632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4904586.6496121632</v>
      </c>
      <c r="J355" s="455">
        <f t="array" ref="J355">IFERROR(INDEX('Retirement Calculator'!K:K,MATCH('Lorri 401b'!N355,'Retirement Calculator'!A:A,0),0),0)</f>
        <v>16520.094745597391</v>
      </c>
      <c r="K355" s="455">
        <f t="shared" ca="1" si="27"/>
        <v>20366.943978610689</v>
      </c>
      <c r="L355" s="455">
        <f t="shared" ca="1" si="28"/>
        <v>4908433.4988451758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4908433.4988451758</v>
      </c>
      <c r="J356" s="455">
        <f t="array" ref="J356">IFERROR(INDEX('Retirement Calculator'!K:K,MATCH('Lorri 401b'!N356,'Retirement Calculator'!A:A,0),0),0)</f>
        <v>16520.094745597391</v>
      </c>
      <c r="K356" s="455">
        <f t="shared" ca="1" si="27"/>
        <v>20382.972517081576</v>
      </c>
      <c r="L356" s="455">
        <f t="shared" ca="1" si="28"/>
        <v>4912296.3766166596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4912296.3766166596</v>
      </c>
      <c r="J357" s="455">
        <f t="array" ref="J357">IFERROR(INDEX('Retirement Calculator'!K:K,MATCH('Lorri 401b'!N357,'Retirement Calculator'!A:A,0),0),0)</f>
        <v>16520.094745597391</v>
      </c>
      <c r="K357" s="455">
        <f t="shared" ca="1" si="27"/>
        <v>20399.067841129425</v>
      </c>
      <c r="L357" s="455">
        <f t="shared" ca="1" si="28"/>
        <v>4916175.3497121911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4916175.3497121911</v>
      </c>
      <c r="J358" s="455">
        <f t="array" ref="J358">IFERROR(INDEX('Retirement Calculator'!K:K,MATCH('Lorri 401b'!N358,'Retirement Calculator'!A:A,0),0),0)</f>
        <v>16520.094745597391</v>
      </c>
      <c r="K358" s="455">
        <f t="shared" ca="1" si="27"/>
        <v>20415.230229027471</v>
      </c>
      <c r="L358" s="455">
        <f t="shared" ca="1" si="28"/>
        <v>4920070.4851956209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4920070.4851956209</v>
      </c>
      <c r="J359" s="455">
        <f t="array" ref="J359">IFERROR(INDEX('Retirement Calculator'!K:K,MATCH('Lorri 401b'!N359,'Retirement Calculator'!A:A,0),0),0)</f>
        <v>16520.094745597391</v>
      </c>
      <c r="K359" s="455">
        <f t="shared" ca="1" si="27"/>
        <v>20431.459960208431</v>
      </c>
      <c r="L359" s="455">
        <f t="shared" ca="1" si="28"/>
        <v>4923981.8504102314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4923981.8504102314</v>
      </c>
      <c r="J360" s="455">
        <f t="array" ref="J360">IFERROR(INDEX('Retirement Calculator'!K:K,MATCH('Lorri 401b'!N360,'Retirement Calculator'!A:A,0),0),0)</f>
        <v>16520.094745597391</v>
      </c>
      <c r="K360" s="455">
        <f t="shared" ca="1" si="27"/>
        <v>20447.757315269308</v>
      </c>
      <c r="L360" s="455">
        <f t="shared" ca="1" si="28"/>
        <v>4927909.5129799033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4927909.5129799033</v>
      </c>
      <c r="J361" s="455">
        <f t="array" ref="J361">IFERROR(INDEX('Retirement Calculator'!K:K,MATCH('Lorri 401b'!N361,'Retirement Calculator'!A:A,0),0),0)</f>
        <v>16520.094745597391</v>
      </c>
      <c r="K361" s="455">
        <f t="shared" ca="1" si="27"/>
        <v>20464.122575976271</v>
      </c>
      <c r="L361" s="455">
        <f t="shared" ca="1" si="28"/>
        <v>4931853.5408102814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4931853.5408102814</v>
      </c>
      <c r="J362" s="455">
        <f t="array" ref="J362">IFERROR(INDEX('Retirement Calculator'!K:K,MATCH('Lorri 401b'!N362,'Retirement Calculator'!A:A,0),0),0)</f>
        <v>16520.094745597391</v>
      </c>
      <c r="K362" s="455">
        <f t="shared" ca="1" si="27"/>
        <v>20480.556025269514</v>
      </c>
      <c r="L362" s="455">
        <f t="shared" ca="1" si="28"/>
        <v>4935814.0020899531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4935814.0020899531</v>
      </c>
      <c r="J363" s="455">
        <f t="array" ref="J363">IFERROR(INDEX('Retirement Calculator'!K:K,MATCH('Lorri 401b'!N363,'Retirement Calculator'!A:A,0),0),0)</f>
        <v>16520.094745597391</v>
      </c>
      <c r="K363" s="455">
        <f t="shared" ca="1" si="27"/>
        <v>20497.057947268146</v>
      </c>
      <c r="L363" s="455">
        <f t="shared" ca="1" si="28"/>
        <v>4939790.965291623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4939790.965291623</v>
      </c>
      <c r="J364" s="455">
        <f t="array" ref="J364">IFERROR(INDEX('Retirement Calculator'!K:K,MATCH('Lorri 401b'!N364,'Retirement Calculator'!A:A,0),0),0)</f>
        <v>16520.094745597391</v>
      </c>
      <c r="K364" s="455">
        <f t="shared" ca="1" si="27"/>
        <v>20513.628627275106</v>
      </c>
      <c r="L364" s="455">
        <f t="shared" ca="1" si="28"/>
        <v>4943784.4991733003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4943784.4991733003</v>
      </c>
      <c r="J365" s="455">
        <f t="array" ref="J365">IFERROR(INDEX('Retirement Calculator'!K:K,MATCH('Lorri 401b'!N365,'Retirement Calculator'!A:A,0),0),0)</f>
        <v>16520.094745597391</v>
      </c>
      <c r="K365" s="455">
        <f t="shared" ca="1" si="27"/>
        <v>20530.268351782095</v>
      </c>
      <c r="L365" s="455">
        <f t="shared" ca="1" si="28"/>
        <v>4947794.6727794847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4947794.6727794847</v>
      </c>
      <c r="J366" s="455">
        <f t="array" ref="J366">IFERROR(INDEX('Retirement Calculator'!K:K,MATCH('Lorri 401b'!N366,'Retirement Calculator'!A:A,0),0),0)</f>
        <v>16520.094745597391</v>
      </c>
      <c r="K366" s="455">
        <f t="shared" ca="1" si="27"/>
        <v>20546.97740847453</v>
      </c>
      <c r="L366" s="455">
        <f t="shared" ca="1" si="28"/>
        <v>4951821.5554423612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4951821.5554423612</v>
      </c>
      <c r="J367" s="455">
        <f t="array" ref="J367">IFERROR(INDEX('Retirement Calculator'!K:K,MATCH('Lorri 401b'!N367,'Retirement Calculator'!A:A,0),0),0)</f>
        <v>16520.094745597391</v>
      </c>
      <c r="K367" s="455">
        <f t="shared" ca="1" si="27"/>
        <v>20563.756086236514</v>
      </c>
      <c r="L367" s="455">
        <f t="shared" ca="1" si="28"/>
        <v>4955865.2167830002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4955865.2167830002</v>
      </c>
      <c r="J368" s="455">
        <f t="array" ref="J368">IFERROR(INDEX('Retirement Calculator'!K:K,MATCH('Lorri 401b'!N368,'Retirement Calculator'!A:A,0),0),0)</f>
        <v>16520.094745597391</v>
      </c>
      <c r="K368" s="455">
        <f t="shared" ca="1" si="27"/>
        <v>20580.604675155842</v>
      </c>
      <c r="L368" s="455">
        <f t="shared" ca="1" si="28"/>
        <v>4959925.7267125584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4959925.7267125584</v>
      </c>
      <c r="J369" s="455">
        <f t="array" ref="J369">IFERROR(INDEX('Retirement Calculator'!K:K,MATCH('Lorri 401b'!N369,'Retirement Calculator'!A:A,0),0),0)</f>
        <v>16520.094745597391</v>
      </c>
      <c r="K369" s="455">
        <f t="shared" ca="1" si="27"/>
        <v>20597.523466529001</v>
      </c>
      <c r="L369" s="455">
        <f t="shared" ca="1" si="28"/>
        <v>4964003.1554334899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4964003.1554334899</v>
      </c>
      <c r="J370" s="455">
        <f t="array" ref="J370">IFERROR(INDEX('Retirement Calculator'!K:K,MATCH('Lorri 401b'!N370,'Retirement Calculator'!A:A,0),0),0)</f>
        <v>16520.094745597391</v>
      </c>
      <c r="K370" s="455">
        <f t="shared" ca="1" si="27"/>
        <v>20614.512752866216</v>
      </c>
      <c r="L370" s="455">
        <f t="shared" ca="1" si="28"/>
        <v>4968097.5734407585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4968097.5734407585</v>
      </c>
      <c r="J371" s="455">
        <f t="array" ref="J371">IFERROR(INDEX('Retirement Calculator'!K:K,MATCH('Lorri 401b'!N371,'Retirement Calculator'!A:A,0),0),0)</f>
        <v>16520.094745597391</v>
      </c>
      <c r="K371" s="455">
        <f t="shared" ca="1" si="27"/>
        <v>20631.572827896503</v>
      </c>
      <c r="L371" s="455">
        <f t="shared" ca="1" si="28"/>
        <v>4972209.0515230568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4972209.0515230568</v>
      </c>
      <c r="J372" s="455">
        <f t="array" ref="J372">IFERROR(INDEX('Retirement Calculator'!K:K,MATCH('Lorri 401b'!N372,'Retirement Calculator'!A:A,0),0),0)</f>
        <v>16520.094745597391</v>
      </c>
      <c r="K372" s="455">
        <f t="shared" ca="1" si="27"/>
        <v>20648.703986572746</v>
      </c>
      <c r="L372" s="455">
        <f t="shared" ca="1" si="28"/>
        <v>4976337.660764032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4976337.660764032</v>
      </c>
      <c r="J373" s="455">
        <f t="array" ref="J373">IFERROR(INDEX('Retirement Calculator'!K:K,MATCH('Lorri 401b'!N373,'Retirement Calculator'!A:A,0),0),0)</f>
        <v>16520.094745597391</v>
      </c>
      <c r="K373" s="455">
        <f t="shared" ca="1" si="27"/>
        <v>20665.906525076811</v>
      </c>
      <c r="L373" s="455">
        <f t="shared" ca="1" si="28"/>
        <v>4980483.4725435106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4980483.4725435106</v>
      </c>
      <c r="J374" s="455">
        <f t="array" ref="J374">IFERROR(INDEX('Retirement Calculator'!K:K,MATCH('Lorri 401b'!N374,'Retirement Calculator'!A:A,0),0),0)</f>
        <v>16520.094745597391</v>
      </c>
      <c r="K374" s="455">
        <f t="shared" ca="1" si="27"/>
        <v>20683.180740824635</v>
      </c>
      <c r="L374" s="455">
        <f t="shared" ca="1" si="28"/>
        <v>4984646.5585387377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4984646.5585387377</v>
      </c>
      <c r="J375" s="455">
        <f t="array" ref="J375">IFERROR(INDEX('Retirement Calculator'!K:K,MATCH('Lorri 401b'!N375,'Retirement Calculator'!A:A,0),0),0)</f>
        <v>16520.094745597391</v>
      </c>
      <c r="K375" s="455">
        <f t="shared" ca="1" si="27"/>
        <v>20700.526932471417</v>
      </c>
      <c r="L375" s="455">
        <f t="shared" ca="1" si="28"/>
        <v>4988826.9907256113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4988826.9907256113</v>
      </c>
      <c r="J376" s="455">
        <f t="array" ref="J376">IFERROR(INDEX('Retirement Calculator'!K:K,MATCH('Lorri 401b'!N376,'Retirement Calculator'!A:A,0),0),0)</f>
        <v>16520.094745597391</v>
      </c>
      <c r="K376" s="455">
        <f t="shared" ca="1" si="27"/>
        <v>20717.945399916724</v>
      </c>
      <c r="L376" s="455">
        <f t="shared" ca="1" si="28"/>
        <v>4993024.8413799303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4993024.8413799303</v>
      </c>
      <c r="J377" s="455">
        <f t="array" ref="J377">IFERROR(INDEX('Retirement Calculator'!K:K,MATCH('Lorri 401b'!N377,'Retirement Calculator'!A:A,0),0),0)</f>
        <v>16520.094745597391</v>
      </c>
      <c r="K377" s="455">
        <f t="shared" ca="1" si="27"/>
        <v>20735.436444309718</v>
      </c>
      <c r="L377" s="455">
        <f t="shared" ca="1" si="28"/>
        <v>4997240.183078642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4997240.183078642</v>
      </c>
      <c r="J378" s="455">
        <f t="array" ref="J378">IFERROR(INDEX('Retirement Calculator'!K:K,MATCH('Lorri 401b'!N378,'Retirement Calculator'!A:A,0),0),0)</f>
        <v>16520.094745597391</v>
      </c>
      <c r="K378" s="455">
        <f t="shared" ca="1" si="27"/>
        <v>20753.000368054352</v>
      </c>
      <c r="L378" s="455">
        <f t="shared" ca="1" si="28"/>
        <v>5001473.0887010982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5001473.0887010982</v>
      </c>
      <c r="J379" s="455">
        <f t="array" ref="J379">IFERROR(INDEX('Retirement Calculator'!K:K,MATCH('Lorri 401b'!N379,'Retirement Calculator'!A:A,0),0),0)</f>
        <v>16520.094745597391</v>
      </c>
      <c r="K379" s="455">
        <f t="shared" ca="1" si="27"/>
        <v>20770.637474814586</v>
      </c>
      <c r="L379" s="455">
        <f t="shared" ca="1" si="28"/>
        <v>5005723.6314303149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5005723.6314303149</v>
      </c>
      <c r="J380" s="455">
        <f t="array" ref="J380">IFERROR(INDEX('Retirement Calculator'!K:K,MATCH('Lorri 401b'!N380,'Retirement Calculator'!A:A,0),0),0)</f>
        <v>16520.094745597391</v>
      </c>
      <c r="K380" s="455">
        <f t="shared" ca="1" si="27"/>
        <v>20788.348069519656</v>
      </c>
      <c r="L380" s="455">
        <f t="shared" ca="1" si="28"/>
        <v>5009991.8847542368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5009991.8847542368</v>
      </c>
      <c r="J381" s="455">
        <f t="array" ref="J381">IFERROR(INDEX('Retirement Calculator'!K:K,MATCH('Lorri 401b'!N381,'Retirement Calculator'!A:A,0),0),0)</f>
        <v>16520.094745597391</v>
      </c>
      <c r="K381" s="455">
        <f t="shared" ca="1" si="27"/>
        <v>20806.132458369328</v>
      </c>
      <c r="L381" s="455">
        <f t="shared" ca="1" si="28"/>
        <v>5014277.9224670082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5014277.9224670082</v>
      </c>
      <c r="J382" s="455">
        <f t="array" ref="J382">IFERROR(INDEX('Retirement Calculator'!K:K,MATCH('Lorri 401b'!N382,'Retirement Calculator'!A:A,0),0),0)</f>
        <v>16520.094745597391</v>
      </c>
      <c r="K382" s="455">
        <f t="shared" ca="1" si="27"/>
        <v>20823.990948839211</v>
      </c>
      <c r="L382" s="455">
        <f t="shared" ca="1" si="28"/>
        <v>5018581.8186702495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5018581.8186702495</v>
      </c>
      <c r="J383" s="455">
        <f t="array" ref="J383">IFERROR(INDEX('Retirement Calculator'!K:K,MATCH('Lorri 401b'!N383,'Retirement Calculator'!A:A,0),0),0)</f>
        <v>16520.094745597391</v>
      </c>
      <c r="K383" s="455">
        <f t="shared" ca="1" si="27"/>
        <v>20841.923849686049</v>
      </c>
      <c r="L383" s="455">
        <f t="shared" ca="1" si="28"/>
        <v>5022903.6477743378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5022903.6477743378</v>
      </c>
      <c r="J384" s="455">
        <f t="array" ref="J384">IFERROR(INDEX('Retirement Calculator'!K:K,MATCH('Lorri 401b'!N384,'Retirement Calculator'!A:A,0),0),0)</f>
        <v>16520.094745597391</v>
      </c>
      <c r="K384" s="455">
        <f t="shared" ca="1" si="27"/>
        <v>20859.931470953084</v>
      </c>
      <c r="L384" s="455">
        <f t="shared" ca="1" si="28"/>
        <v>5027243.4844996929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5027243.4844996929</v>
      </c>
      <c r="J385" s="455">
        <f t="array" ref="J385">IFERROR(INDEX('Retirement Calculator'!K:K,MATCH('Lorri 401b'!N385,'Retirement Calculator'!A:A,0),0),0)</f>
        <v>16520.094745597391</v>
      </c>
      <c r="K385" s="455">
        <f t="shared" ca="1" si="27"/>
        <v>20878.014123975398</v>
      </c>
      <c r="L385" s="455">
        <f t="shared" ca="1" si="28"/>
        <v>5031601.4038780704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5031601.4038780704</v>
      </c>
      <c r="J386" s="455">
        <f t="array" ref="J386">IFERROR(INDEX('Retirement Calculator'!K:K,MATCH('Lorri 401b'!N386,'Retirement Calculator'!A:A,0),0),0)</f>
        <v>16520.094745597391</v>
      </c>
      <c r="K386" s="455">
        <f t="shared" ca="1" si="27"/>
        <v>20896.172121385302</v>
      </c>
      <c r="L386" s="455">
        <f t="shared" ca="1" si="28"/>
        <v>5035977.4812538577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5035977.4812538577</v>
      </c>
      <c r="J387" s="455">
        <f t="array" ref="J387">IFERROR(INDEX('Retirement Calculator'!K:K,MATCH('Lorri 401b'!N387,'Retirement Calculator'!A:A,0),0),0)</f>
        <v>16520.094745597391</v>
      </c>
      <c r="K387" s="455">
        <f t="shared" ca="1" si="27"/>
        <v>20914.40577711775</v>
      </c>
      <c r="L387" s="455">
        <f t="shared" ca="1" si="28"/>
        <v>5040371.7922853781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5040371.7922853781</v>
      </c>
      <c r="J388" s="455">
        <f t="array" ref="J388">IFERROR(INDEX('Retirement Calculator'!K:K,MATCH('Lorri 401b'!N388,'Retirement Calculator'!A:A,0),0),0)</f>
        <v>16520.094745597391</v>
      </c>
      <c r="K388" s="455">
        <f t="shared" ca="1" si="27"/>
        <v>20932.715406415751</v>
      </c>
      <c r="L388" s="455">
        <f t="shared" ca="1" si="28"/>
        <v>5044784.4129461963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5044784.4129461963</v>
      </c>
      <c r="J389" s="455">
        <f t="array" ref="J389">IFERROR(INDEX('Retirement Calculator'!K:K,MATCH('Lorri 401b'!N389,'Retirement Calculator'!A:A,0),0),0)</f>
        <v>16520.094745597391</v>
      </c>
      <c r="K389" s="455">
        <f t="shared" ca="1" si="27"/>
        <v>20951.101325835825</v>
      </c>
      <c r="L389" s="455">
        <f t="shared" ca="1" si="28"/>
        <v>5049215.4195264345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5049215.4195264345</v>
      </c>
      <c r="J390" s="455">
        <f t="array" ref="J390">IFERROR(INDEX('Retirement Calculator'!K:K,MATCH('Lorri 401b'!N390,'Retirement Calculator'!A:A,0),0),0)</f>
        <v>16520.094745597391</v>
      </c>
      <c r="K390" s="455">
        <f t="shared" ca="1" si="27"/>
        <v>20969.563853253487</v>
      </c>
      <c r="L390" s="455">
        <f t="shared" ca="1" si="28"/>
        <v>5053664.8886340903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5053664.8886340903</v>
      </c>
      <c r="J391" s="455">
        <f t="array" ref="J391">IFERROR(INDEX('Retirement Calculator'!K:K,MATCH('Lorri 401b'!N391,'Retirement Calculator'!A:A,0),0),0)</f>
        <v>16520.094745597391</v>
      </c>
      <c r="K391" s="455">
        <f t="shared" ca="1" si="27"/>
        <v>20988.103307868718</v>
      </c>
      <c r="L391" s="455">
        <f t="shared" ca="1" si="28"/>
        <v>5058132.8971963609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5058132.8971963609</v>
      </c>
      <c r="J392" s="455">
        <f t="array" ref="J392">IFERROR(INDEX('Retirement Calculator'!K:K,MATCH('Lorri 401b'!N392,'Retirement Calculator'!A:A,0),0),0)</f>
        <v>16520.094745597391</v>
      </c>
      <c r="K392" s="455">
        <f t="shared" ca="1" si="27"/>
        <v>21006.720010211513</v>
      </c>
      <c r="L392" s="455">
        <f t="shared" ca="1" si="28"/>
        <v>5062619.5224609748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5062619.5224609748</v>
      </c>
      <c r="J393" s="455">
        <f t="array" ref="J393">IFERROR(INDEX('Retirement Calculator'!K:K,MATCH('Lorri 401b'!N393,'Retirement Calculator'!A:A,0),0),0)</f>
        <v>16520.094745597391</v>
      </c>
      <c r="K393" s="455">
        <f t="shared" ca="1" si="27"/>
        <v>21025.414282147405</v>
      </c>
      <c r="L393" s="455">
        <f t="shared" ca="1" si="28"/>
        <v>5067124.8419975247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5067124.8419975247</v>
      </c>
      <c r="J394" s="455">
        <f t="array" ref="J394">IFERROR(INDEX('Retirement Calculator'!K:K,MATCH('Lorri 401b'!N394,'Retirement Calculator'!A:A,0),0),0)</f>
        <v>16520.094745597391</v>
      </c>
      <c r="K394" s="455">
        <f t="shared" ca="1" si="27"/>
        <v>21044.186446883028</v>
      </c>
      <c r="L394" s="455">
        <f t="shared" ca="1" si="28"/>
        <v>5071648.9336988097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5071648.9336988097</v>
      </c>
      <c r="J395" s="455">
        <f t="array" ref="J395">IFERROR(INDEX('Retirement Calculator'!K:K,MATCH('Lorri 401b'!N395,'Retirement Calculator'!A:A,0),0),0)</f>
        <v>16520.094745597391</v>
      </c>
      <c r="K395" s="455">
        <f t="shared" ca="1" si="27"/>
        <v>21063.036828971715</v>
      </c>
      <c r="L395" s="455">
        <f t="shared" ca="1" si="28"/>
        <v>5076191.8757821834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5076191.8757821834</v>
      </c>
      <c r="J396" s="455">
        <f t="array" ref="J396">IFERROR(INDEX('Retirement Calculator'!K:K,MATCH('Lorri 401b'!N396,'Retirement Calculator'!A:A,0),0),0)</f>
        <v>16520.094745597391</v>
      </c>
      <c r="K396" s="455">
        <f t="shared" ca="1" si="27"/>
        <v>21081.965754319106</v>
      </c>
      <c r="L396" s="455">
        <f t="shared" ca="1" si="28"/>
        <v>5080753.7467909046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5080753.7467909046</v>
      </c>
      <c r="J397" s="455">
        <f t="array" ref="J397">IFERROR(INDEX('Retirement Calculator'!K:K,MATCH('Lorri 401b'!N397,'Retirement Calculator'!A:A,0),0),0)</f>
        <v>16520.094745597391</v>
      </c>
      <c r="K397" s="455">
        <f t="shared" ca="1" si="27"/>
        <v>21100.973550188777</v>
      </c>
      <c r="L397" s="455">
        <f t="shared" ca="1" si="28"/>
        <v>5085334.6255954951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5085334.6255954951</v>
      </c>
      <c r="J398" s="455">
        <f t="array" ref="J398">IFERROR(INDEX('Retirement Calculator'!K:K,MATCH('Lorri 401b'!N398,'Retirement Calculator'!A:A,0),0),0)</f>
        <v>16520.094745597391</v>
      </c>
      <c r="K398" s="455">
        <f t="shared" ca="1" si="27"/>
        <v>21120.060545207903</v>
      </c>
      <c r="L398" s="455">
        <f t="shared" ca="1" si="28"/>
        <v>5089934.5913951052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5089934.5913951052</v>
      </c>
      <c r="J399" s="455">
        <f t="array" ref="J399">IFERROR(INDEX('Retirement Calculator'!K:K,MATCH('Lorri 401b'!N399,'Retirement Calculator'!A:A,0),0),0)</f>
        <v>16520.094745597391</v>
      </c>
      <c r="K399" s="455">
        <f t="shared" ca="1" si="27"/>
        <v>21139.227069372948</v>
      </c>
      <c r="L399" s="455">
        <f t="shared" ca="1" si="28"/>
        <v>5094553.7237188807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5094553.7237188807</v>
      </c>
      <c r="J400" s="455">
        <f t="array" ref="J400">IFERROR(INDEX('Retirement Calculator'!K:K,MATCH('Lorri 401b'!N400,'Retirement Calculator'!A:A,0),0),0)</f>
        <v>16520.094745597391</v>
      </c>
      <c r="K400" s="455">
        <f t="shared" ca="1" si="27"/>
        <v>21158.473454055344</v>
      </c>
      <c r="L400" s="455">
        <f t="shared" ca="1" si="28"/>
        <v>5099192.1024273382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5099192.1024273382</v>
      </c>
      <c r="J401" s="455">
        <f t="array" ref="J401">IFERROR(INDEX('Retirement Calculator'!K:K,MATCH('Lorri 401b'!N401,'Retirement Calculator'!A:A,0),0),0)</f>
        <v>16520.094745597391</v>
      </c>
      <c r="K401" s="455">
        <f t="shared" ca="1" si="27"/>
        <v>21177.800032007253</v>
      </c>
      <c r="L401" s="455">
        <f t="shared" ca="1" si="28"/>
        <v>5103849.807713748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5103849.807713748</v>
      </c>
      <c r="J402" s="455">
        <f t="array" ref="J402">IFERROR(INDEX('Retirement Calculator'!K:K,MATCH('Lorri 401b'!N402,'Retirement Calculator'!A:A,0),0),0)</f>
        <v>16520.094745597391</v>
      </c>
      <c r="K402" s="455">
        <f t="shared" ca="1" si="27"/>
        <v>21197.207137367292</v>
      </c>
      <c r="L402" s="455">
        <f t="shared" ca="1" si="28"/>
        <v>5108526.9201055178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5108526.9201055178</v>
      </c>
      <c r="J403" s="455">
        <f t="array" ref="J403">IFERROR(INDEX('Retirement Calculator'!K:K,MATCH('Lorri 401b'!N403,'Retirement Calculator'!A:A,0),0),0)</f>
        <v>16520.094745597391</v>
      </c>
      <c r="K403" s="455">
        <f t="shared" ca="1" si="27"/>
        <v>21216.695105666335</v>
      </c>
      <c r="L403" s="455">
        <f t="shared" ca="1" si="28"/>
        <v>5113223.5204655863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5113223.5204655863</v>
      </c>
      <c r="J404" s="455">
        <f t="array" ref="J404">IFERROR(INDEX('Retirement Calculator'!K:K,MATCH('Lorri 401b'!N404,'Retirement Calculator'!A:A,0),0),0)</f>
        <v>16520.094745597391</v>
      </c>
      <c r="K404" s="455">
        <f t="shared" ca="1" si="27"/>
        <v>21236.264273833287</v>
      </c>
      <c r="L404" s="455">
        <f t="shared" ca="1" si="28"/>
        <v>5117939.689993822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5117939.689993822</v>
      </c>
      <c r="J405" s="455">
        <f t="array" ref="J405">IFERROR(INDEX('Retirement Calculator'!K:K,MATCH('Lorri 401b'!N405,'Retirement Calculator'!A:A,0),0),0)</f>
        <v>16520.094745597391</v>
      </c>
      <c r="K405" s="455">
        <f t="shared" ca="1" si="27"/>
        <v>21255.914980200934</v>
      </c>
      <c r="L405" s="455">
        <f t="shared" ca="1" si="28"/>
        <v>5122675.5102284253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5122675.5102284253</v>
      </c>
      <c r="J406" s="455">
        <f t="array" ref="J406">IFERROR(INDEX('Retirement Calculator'!K:K,MATCH('Lorri 401b'!N406,'Retirement Calculator'!A:A,0),0),0)</f>
        <v>16520.094745597391</v>
      </c>
      <c r="K406" s="455">
        <f t="shared" ca="1" si="27"/>
        <v>21275.647564511783</v>
      </c>
      <c r="L406" s="455">
        <f t="shared" ca="1" si="28"/>
        <v>5127431.0630473392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5127431.0630473392</v>
      </c>
      <c r="J407" s="455">
        <f t="array" ref="J407">IFERROR(INDEX('Retirement Calculator'!K:K,MATCH('Lorri 401b'!N407,'Retirement Calculator'!A:A,0),0),0)</f>
        <v>16520.094745597391</v>
      </c>
      <c r="K407" s="455">
        <f t="shared" ca="1" si="27"/>
        <v>21295.462367923923</v>
      </c>
      <c r="L407" s="455">
        <f t="shared" ca="1" si="28"/>
        <v>5132206.4306696653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5132206.4306696653</v>
      </c>
      <c r="J408" s="455">
        <f t="array" ref="J408">IFERROR(INDEX('Retirement Calculator'!K:K,MATCH('Lorri 401b'!N408,'Retirement Calculator'!A:A,0),0),0)</f>
        <v>16520.094745597391</v>
      </c>
      <c r="K408" s="455">
        <f t="shared" ca="1" si="27"/>
        <v>21315.359733016947</v>
      </c>
      <c r="L408" s="455">
        <f t="shared" ca="1" si="28"/>
        <v>5137001.6956570847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5137001.6956570847</v>
      </c>
      <c r="J409" s="455">
        <f t="array" ref="J409">IFERROR(INDEX('Retirement Calculator'!K:K,MATCH('Lorri 401b'!N409,'Retirement Calculator'!A:A,0),0),0)</f>
        <v>16520.094745597391</v>
      </c>
      <c r="K409" s="455">
        <f t="shared" ca="1" si="27"/>
        <v>21335.340003797861</v>
      </c>
      <c r="L409" s="455">
        <f t="shared" ca="1" si="28"/>
        <v>5141816.9409152847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5141816.9409152847</v>
      </c>
      <c r="J410" s="455">
        <f t="array" ref="J410">IFERROR(INDEX('Retirement Calculator'!K:K,MATCH('Lorri 401b'!N410,'Retirement Calculator'!A:A,0),0),0)</f>
        <v>16520.094745597391</v>
      </c>
      <c r="K410" s="455">
        <f t="shared" ca="1" si="27"/>
        <v>21355.403525707028</v>
      </c>
      <c r="L410" s="455">
        <f t="shared" ca="1" si="28"/>
        <v>5146652.2496953942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5146652.2496953942</v>
      </c>
      <c r="J411" s="455">
        <f t="array" ref="J411">IFERROR(INDEX('Retirement Calculator'!K:K,MATCH('Lorri 401b'!N411,'Retirement Calculator'!A:A,0),0),0)</f>
        <v>16520.094745597391</v>
      </c>
      <c r="K411" s="455">
        <f t="shared" ca="1" si="27"/>
        <v>21375.550645624153</v>
      </c>
      <c r="L411" s="455">
        <f t="shared" ca="1" si="28"/>
        <v>5151507.7055954207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5151507.7055954207</v>
      </c>
      <c r="J412" s="455">
        <f t="array" ref="J412">IFERROR(INDEX('Retirement Calculator'!K:K,MATCH('Lorri 401b'!N412,'Retirement Calculator'!A:A,0),0),0)</f>
        <v>16520.094745597391</v>
      </c>
      <c r="K412" s="455">
        <f t="shared" ca="1" si="27"/>
        <v>21395.781711874261</v>
      </c>
      <c r="L412" s="455">
        <f t="shared" ca="1" si="28"/>
        <v>5156383.3925616974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5156383.3925616974</v>
      </c>
      <c r="J413" s="455">
        <f t="array" ref="J413">IFERROR(INDEX('Retirement Calculator'!K:K,MATCH('Lorri 401b'!N413,'Retirement Calculator'!A:A,0),0),0)</f>
        <v>16520.094745597391</v>
      </c>
      <c r="K413" s="455">
        <f t="shared" ca="1" si="27"/>
        <v>21416.097074233749</v>
      </c>
      <c r="L413" s="455">
        <f t="shared" ca="1" si="28"/>
        <v>5161279.3948903335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5161279.3948903335</v>
      </c>
      <c r="J414" s="455">
        <f t="array" ref="J414">IFERROR(INDEX('Retirement Calculator'!K:K,MATCH('Lorri 401b'!N414,'Retirement Calculator'!A:A,0),0),0)</f>
        <v>16520.094745597391</v>
      </c>
      <c r="K414" s="455">
        <f t="shared" ca="1" si="27"/>
        <v>21436.4970839364</v>
      </c>
      <c r="L414" s="455">
        <f t="shared" ca="1" si="28"/>
        <v>5166195.7972286725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5166195.7972286725</v>
      </c>
      <c r="J415" s="455">
        <f t="array" ref="J415">IFERROR(INDEX('Retirement Calculator'!K:K,MATCH('Lorri 401b'!N415,'Retirement Calculator'!A:A,0),0),0)</f>
        <v>16520.094745597391</v>
      </c>
      <c r="K415" s="455">
        <f t="shared" ca="1" si="27"/>
        <v>21456.982093679479</v>
      </c>
      <c r="L415" s="455">
        <f t="shared" ca="1" si="28"/>
        <v>5171132.6845767545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5171132.6845767545</v>
      </c>
      <c r="J416" s="455">
        <f t="array" ref="J416">IFERROR(INDEX('Retirement Calculator'!K:K,MATCH('Lorri 401b'!N416,'Retirement Calculator'!A:A,0),0),0)</f>
        <v>16520.094745597391</v>
      </c>
      <c r="K416" s="455">
        <f t="shared" ca="1" si="27"/>
        <v>21477.552457629819</v>
      </c>
      <c r="L416" s="455">
        <f t="shared" ca="1" si="28"/>
        <v>5176090.1422887864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5176090.1422887864</v>
      </c>
      <c r="J417" s="455">
        <f t="array" ref="J417">IFERROR(INDEX('Retirement Calculator'!K:K,MATCH('Lorri 401b'!N417,'Retirement Calculator'!A:A,0),0),0)</f>
        <v>16520.094745597391</v>
      </c>
      <c r="K417" s="455">
        <f t="shared" ca="1" si="27"/>
        <v>21498.208531429951</v>
      </c>
      <c r="L417" s="455">
        <f t="shared" ca="1" si="28"/>
        <v>5181068.2560746185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5181068.2560746185</v>
      </c>
      <c r="J418" s="455">
        <f t="array" ref="J418">IFERROR(INDEX('Retirement Calculator'!K:K,MATCH('Lorri 401b'!N418,'Retirement Calculator'!A:A,0),0),0)</f>
        <v>16520.094745597391</v>
      </c>
      <c r="K418" s="455">
        <f t="shared" ca="1" si="27"/>
        <v>21518.950672204253</v>
      </c>
      <c r="L418" s="455">
        <f t="shared" ca="1" si="28"/>
        <v>5186067.1120012254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5186067.1120012254</v>
      </c>
      <c r="J419" s="455">
        <f t="array" ref="J419">IFERROR(INDEX('Retirement Calculator'!K:K,MATCH('Lorri 401b'!N419,'Retirement Calculator'!A:A,0),0),0)</f>
        <v>16520.094745597391</v>
      </c>
      <c r="K419" s="455">
        <f t="shared" ca="1" si="27"/>
        <v>21539.779238565116</v>
      </c>
      <c r="L419" s="455">
        <f t="shared" ca="1" si="28"/>
        <v>5191086.7964941924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5191086.7964941924</v>
      </c>
      <c r="J420" s="455">
        <f t="array" ref="J420">IFERROR(INDEX('Retirement Calculator'!K:K,MATCH('Lorri 401b'!N420,'Retirement Calculator'!A:A,0),0),0)</f>
        <v>16520.094745597391</v>
      </c>
      <c r="K420" s="455">
        <f t="shared" ca="1" si="27"/>
        <v>21560.694590619143</v>
      </c>
      <c r="L420" s="455">
        <f t="shared" ca="1" si="28"/>
        <v>5196127.3963392135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5196127.3963392135</v>
      </c>
      <c r="J421" s="455">
        <f t="array" ref="J421">IFERROR(INDEX('Retirement Calculator'!K:K,MATCH('Lorri 401b'!N421,'Retirement Calculator'!A:A,0),0),0)</f>
        <v>16520.094745597391</v>
      </c>
      <c r="K421" s="455">
        <f t="shared" ca="1" si="27"/>
        <v>21581.697089973397</v>
      </c>
      <c r="L421" s="455">
        <f t="shared" ca="1" si="28"/>
        <v>5201188.9986835895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5201188.9986835895</v>
      </c>
      <c r="J422" s="455">
        <f t="array" ref="J422">IFERROR(INDEX('Retirement Calculator'!K:K,MATCH('Lorri 401b'!N422,'Retirement Calculator'!A:A,0),0),0)</f>
        <v>16520.094745597391</v>
      </c>
      <c r="K422" s="455">
        <f t="shared" ca="1" si="27"/>
        <v>21602.787099741632</v>
      </c>
      <c r="L422" s="455">
        <f t="shared" ca="1" si="28"/>
        <v>5206271.6910377331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5206271.6910377331</v>
      </c>
      <c r="J423" s="455">
        <f t="array" ref="J423">IFERROR(INDEX('Retirement Calculator'!K:K,MATCH('Lorri 401b'!N423,'Retirement Calculator'!A:A,0),0),0)</f>
        <v>16520.094745597391</v>
      </c>
      <c r="K423" s="455">
        <f t="shared" ca="1" si="27"/>
        <v>21623.964984550563</v>
      </c>
      <c r="L423" s="455">
        <f t="shared" ca="1" si="28"/>
        <v>5211375.5612766854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5211375.5612766854</v>
      </c>
      <c r="J424" s="455">
        <f t="array" ref="J424">IFERROR(INDEX('Retirement Calculator'!K:K,MATCH('Lorri 401b'!N424,'Retirement Calculator'!A:A,0),0),0)</f>
        <v>16520.094745597391</v>
      </c>
      <c r="K424" s="455">
        <f t="shared" ca="1" si="27"/>
        <v>21645.231110546199</v>
      </c>
      <c r="L424" s="455">
        <f t="shared" ca="1" si="28"/>
        <v>5216500.6976416335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5216500.6976416335</v>
      </c>
      <c r="J425" s="455">
        <f t="array" ref="J425">IFERROR(INDEX('Retirement Calculator'!K:K,MATCH('Lorri 401b'!N425,'Retirement Calculator'!A:A,0),0),0)</f>
        <v>16520.094745597391</v>
      </c>
      <c r="K425" s="455">
        <f t="shared" ca="1" si="27"/>
        <v>21666.58584540015</v>
      </c>
      <c r="L425" s="455">
        <f t="shared" ca="1" si="28"/>
        <v>5221647.1887414362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5221647.1887414362</v>
      </c>
      <c r="J426" s="455">
        <f t="array" ref="J426">IFERROR(INDEX('Retirement Calculator'!K:K,MATCH('Lorri 401b'!N426,'Retirement Calculator'!A:A,0),0),0)</f>
        <v>16520.094745597391</v>
      </c>
      <c r="K426" s="455">
        <f t="shared" ca="1" si="27"/>
        <v>21688.029558315993</v>
      </c>
      <c r="L426" s="455">
        <f t="shared" ca="1" si="28"/>
        <v>5226815.1235541543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5226815.1235541543</v>
      </c>
      <c r="J427" s="455">
        <f t="array" ref="J427">IFERROR(INDEX('Retirement Calculator'!K:K,MATCH('Lorri 401b'!N427,'Retirement Calculator'!A:A,0),0),0)</f>
        <v>16520.094745597391</v>
      </c>
      <c r="K427" s="455">
        <f t="shared" ca="1" si="27"/>
        <v>21709.562620035653</v>
      </c>
      <c r="L427" s="455">
        <f t="shared" ca="1" si="28"/>
        <v>5232004.5914285919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5232004.5914285919</v>
      </c>
      <c r="J428" s="455">
        <f t="array" ref="J428">IFERROR(INDEX('Retirement Calculator'!K:K,MATCH('Lorri 401b'!N428,'Retirement Calculator'!A:A,0),0),0)</f>
        <v>16520.094745597391</v>
      </c>
      <c r="K428" s="455">
        <f t="shared" ca="1" si="27"/>
        <v>21731.185402845807</v>
      </c>
      <c r="L428" s="455">
        <f t="shared" ca="1" si="28"/>
        <v>5237215.68208584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5237215.68208584</v>
      </c>
      <c r="J429" s="455">
        <f t="array" ref="J429">IFERROR(INDEX('Retirement Calculator'!K:K,MATCH('Lorri 401b'!N429,'Retirement Calculator'!A:A,0),0),0)</f>
        <v>16520.094745597391</v>
      </c>
      <c r="K429" s="455">
        <f t="shared" ca="1" si="27"/>
        <v>21752.898280584341</v>
      </c>
      <c r="L429" s="455">
        <f t="shared" ca="1" si="28"/>
        <v>5242448.4856208265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5242448.4856208265</v>
      </c>
      <c r="J430" s="455">
        <f t="array" ref="J430">IFERROR(INDEX('Retirement Calculator'!K:K,MATCH('Lorri 401b'!N430,'Retirement Calculator'!A:A,0),0),0)</f>
        <v>16520.094745597391</v>
      </c>
      <c r="K430" s="455">
        <f t="shared" ca="1" si="27"/>
        <v>21774.701628646784</v>
      </c>
      <c r="L430" s="455">
        <f t="shared" ca="1" si="28"/>
        <v>5247703.0925038755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5247703.0925038755</v>
      </c>
      <c r="J431" s="455">
        <f t="array" ref="J431">IFERROR(INDEX('Retirement Calculator'!K:K,MATCH('Lorri 401b'!N431,'Retirement Calculator'!A:A,0),0),0)</f>
        <v>16520.094745597391</v>
      </c>
      <c r="K431" s="455">
        <f t="shared" ca="1" si="27"/>
        <v>21796.595823992822</v>
      </c>
      <c r="L431" s="455">
        <f t="shared" ca="1" si="28"/>
        <v>5252979.5935822707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5252979.5935822707</v>
      </c>
      <c r="J432" s="455">
        <f t="array" ref="J432">IFERROR(INDEX('Retirement Calculator'!K:K,MATCH('Lorri 401b'!N432,'Retirement Calculator'!A:A,0),0),0)</f>
        <v>16520.094745597391</v>
      </c>
      <c r="K432" s="455">
        <f t="shared" ca="1" si="27"/>
        <v>21818.581245152804</v>
      </c>
      <c r="L432" s="455">
        <f t="shared" ca="1" si="28"/>
        <v>5258278.0800818261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5258278.0800818261</v>
      </c>
      <c r="J433" s="455">
        <f t="array" ref="J433">IFERROR(INDEX('Retirement Calculator'!K:K,MATCH('Lorri 401b'!N433,'Retirement Calculator'!A:A,0),0),0)</f>
        <v>16520.094745597391</v>
      </c>
      <c r="K433" s="455">
        <f t="shared" ca="1" si="27"/>
        <v>21840.658272234283</v>
      </c>
      <c r="L433" s="455">
        <f t="shared" ca="1" si="28"/>
        <v>5263598.643608463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5263598.643608463</v>
      </c>
      <c r="J434" s="455">
        <f t="array" ref="J434">IFERROR(INDEX('Retirement Calculator'!K:K,MATCH('Lorri 401b'!N434,'Retirement Calculator'!A:A,0),0),0)</f>
        <v>16520.094745597391</v>
      </c>
      <c r="K434" s="455">
        <f t="shared" ca="1" si="27"/>
        <v>21862.827286928605</v>
      </c>
      <c r="L434" s="455">
        <f t="shared" ca="1" si="28"/>
        <v>5268941.3761497941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5268941.3761497941</v>
      </c>
      <c r="J435" s="455">
        <f t="array" ref="J435">IFERROR(INDEX('Retirement Calculator'!K:K,MATCH('Lorri 401b'!N435,'Retirement Calculator'!A:A,0),0),0)</f>
        <v>16520.094745597391</v>
      </c>
      <c r="K435" s="455">
        <f t="shared" ca="1" si="27"/>
        <v>21885.088672517486</v>
      </c>
      <c r="L435" s="455">
        <f t="shared" ca="1" si="28"/>
        <v>5274306.3700767141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5274306.3700767141</v>
      </c>
      <c r="J436" s="455">
        <f t="array" ref="J436">IFERROR(INDEX('Retirement Calculator'!K:K,MATCH('Lorri 401b'!N436,'Retirement Calculator'!A:A,0),0),0)</f>
        <v>16520.094745597391</v>
      </c>
      <c r="K436" s="455">
        <f t="shared" ca="1" si="27"/>
        <v>21907.44281387965</v>
      </c>
      <c r="L436" s="455">
        <f t="shared" ca="1" si="28"/>
        <v>5279693.7181449961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5279693.7181449961</v>
      </c>
      <c r="J437" s="455">
        <f t="array" ref="J437">IFERROR(INDEX('Retirement Calculator'!K:K,MATCH('Lorri 401b'!N437,'Retirement Calculator'!A:A,0),0),0)</f>
        <v>16520.094745597391</v>
      </c>
      <c r="K437" s="455">
        <f t="shared" ca="1" si="27"/>
        <v>21929.890097497493</v>
      </c>
      <c r="L437" s="455">
        <f t="shared" ca="1" si="28"/>
        <v>5285103.5134968953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5285103.5134968953</v>
      </c>
      <c r="J438" s="455">
        <f t="array" ref="J438">IFERROR(INDEX('Retirement Calculator'!K:K,MATCH('Lorri 401b'!N438,'Retirement Calculator'!A:A,0),0),0)</f>
        <v>16520.094745597391</v>
      </c>
      <c r="K438" s="455">
        <f t="shared" ca="1" si="27"/>
        <v>21952.43091146374</v>
      </c>
      <c r="L438" s="455">
        <f t="shared" ca="1" si="28"/>
        <v>5290535.8496627612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5290535.8496627612</v>
      </c>
      <c r="J439" s="455">
        <f t="array" ref="J439">IFERROR(INDEX('Retirement Calculator'!K:K,MATCH('Lorri 401b'!N439,'Retirement Calculator'!A:A,0),0),0)</f>
        <v>16520.094745597391</v>
      </c>
      <c r="K439" s="455">
        <f t="shared" ca="1" si="27"/>
        <v>21975.065645488179</v>
      </c>
      <c r="L439" s="455">
        <f t="shared" ca="1" si="28"/>
        <v>5295990.8205626514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5295990.8205626514</v>
      </c>
      <c r="J440" s="455">
        <f t="array" ref="J440">IFERROR(INDEX('Retirement Calculator'!K:K,MATCH('Lorri 401b'!N440,'Retirement Calculator'!A:A,0),0),0)</f>
        <v>16520.094745597391</v>
      </c>
      <c r="K440" s="455">
        <f t="shared" ca="1" si="27"/>
        <v>21997.794690904389</v>
      </c>
      <c r="L440" s="455">
        <f t="shared" ca="1" si="28"/>
        <v>5301468.5205079578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5301468.5205079578</v>
      </c>
      <c r="J441" s="455">
        <f t="array" ref="J441">IFERROR(INDEX('Retirement Calculator'!K:K,MATCH('Lorri 401b'!N441,'Retirement Calculator'!A:A,0),0),0)</f>
        <v>16520.094745597391</v>
      </c>
      <c r="K441" s="455">
        <f t="shared" ca="1" si="27"/>
        <v>22020.618440676499</v>
      </c>
      <c r="L441" s="455">
        <f t="shared" ca="1" si="28"/>
        <v>5306969.0442030365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5306969.0442030365</v>
      </c>
      <c r="J442" s="455">
        <f t="array" ref="J442">IFERROR(INDEX('Retirement Calculator'!K:K,MATCH('Lorri 401b'!N442,'Retirement Calculator'!A:A,0),0),0)</f>
        <v>16520.094745597391</v>
      </c>
      <c r="K442" s="455">
        <f t="shared" ca="1" si="27"/>
        <v>22043.537289405995</v>
      </c>
      <c r="L442" s="455">
        <f t="shared" ca="1" si="28"/>
        <v>5312492.4867468448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5312492.4867468448</v>
      </c>
      <c r="J443" s="455">
        <f t="array" ref="J443">IFERROR(INDEX('Retirement Calculator'!K:K,MATCH('Lorri 401b'!N443,'Retirement Calculator'!A:A,0),0),0)</f>
        <v>16520.094745597391</v>
      </c>
      <c r="K443" s="455">
        <f t="shared" ca="1" si="27"/>
        <v>22066.551633338528</v>
      </c>
      <c r="L443" s="455">
        <f t="shared" ca="1" si="28"/>
        <v>5318038.9436345855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5318038.9436345855</v>
      </c>
      <c r="J444" s="455">
        <f t="array" ref="J444">IFERROR(INDEX('Retirement Calculator'!K:K,MATCH('Lorri 401b'!N444,'Retirement Calculator'!A:A,0),0),0)</f>
        <v>16520.094745597391</v>
      </c>
      <c r="K444" s="455">
        <f t="shared" ca="1" si="27"/>
        <v>22089.661870370783</v>
      </c>
      <c r="L444" s="455">
        <f t="shared" ca="1" si="28"/>
        <v>5323608.5107593583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5323608.5107593583</v>
      </c>
      <c r="J445" s="455">
        <f t="array" ref="J445">IFERROR(INDEX('Retirement Calculator'!K:K,MATCH('Lorri 401b'!N445,'Retirement Calculator'!A:A,0),0),0)</f>
        <v>16520.094745597391</v>
      </c>
      <c r="K445" s="455">
        <f t="shared" ca="1" si="27"/>
        <v>22112.868400057334</v>
      </c>
      <c r="L445" s="455">
        <f t="shared" ca="1" si="28"/>
        <v>5329201.2844138183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5329201.2844138183</v>
      </c>
      <c r="J446" s="455">
        <f t="array" ref="J446">IFERROR(INDEX('Retirement Calculator'!K:K,MATCH('Lorri 401b'!N446,'Retirement Calculator'!A:A,0),0),0)</f>
        <v>16520.094745597391</v>
      </c>
      <c r="K446" s="455">
        <f t="shared" ca="1" si="27"/>
        <v>22136.171623617585</v>
      </c>
      <c r="L446" s="455">
        <f t="shared" ca="1" si="28"/>
        <v>5334817.3612918379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5334817.3612918379</v>
      </c>
      <c r="J447" s="455">
        <f t="array" ref="J447">IFERROR(INDEX('Retirement Calculator'!K:K,MATCH('Lorri 401b'!N447,'Retirement Calculator'!A:A,0),0),0)</f>
        <v>16520.094745597391</v>
      </c>
      <c r="K447" s="455">
        <f t="shared" ca="1" si="27"/>
        <v>22159.571943942668</v>
      </c>
      <c r="L447" s="455">
        <f t="shared" ca="1" si="28"/>
        <v>5340456.8384901825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5340456.8384901825</v>
      </c>
      <c r="J448" s="455">
        <f t="array" ref="J448">IFERROR(INDEX('Retirement Calculator'!K:K,MATCH('Lorri 401b'!N448,'Retirement Calculator'!A:A,0),0),0)</f>
        <v>16520.094745597391</v>
      </c>
      <c r="K448" s="455">
        <f t="shared" ca="1" si="27"/>
        <v>22183.069765602435</v>
      </c>
      <c r="L448" s="455">
        <f t="shared" ca="1" si="28"/>
        <v>5346119.813510187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5346119.813510187</v>
      </c>
      <c r="J449" s="455">
        <f t="array" ref="J449">IFERROR(INDEX('Retirement Calculator'!K:K,MATCH('Lorri 401b'!N449,'Retirement Calculator'!A:A,0),0),0)</f>
        <v>16520.094745597391</v>
      </c>
      <c r="K449" s="455">
        <f t="shared" ca="1" si="27"/>
        <v>22206.665494852456</v>
      </c>
      <c r="L449" s="455">
        <f t="shared" ca="1" si="28"/>
        <v>5351806.3842594419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5351806.3842594419</v>
      </c>
      <c r="J450" s="455">
        <f t="array" ref="J450">IFERROR(INDEX('Retirement Calculator'!K:K,MATCH('Lorri 401b'!N450,'Retirement Calculator'!A:A,0),0),0)</f>
        <v>16520.094745597391</v>
      </c>
      <c r="K450" s="455">
        <f t="shared" ca="1" si="27"/>
        <v>22230.359539641016</v>
      </c>
      <c r="L450" s="455">
        <f t="shared" ca="1" si="28"/>
        <v>5357516.6490534851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5357516.6490534851</v>
      </c>
      <c r="J451" s="455">
        <f t="array" ref="J451">IFERROR(INDEX('Retirement Calculator'!K:K,MATCH('Lorri 401b'!N451,'Retirement Calculator'!A:A,0),0),0)</f>
        <v>16520.094745597391</v>
      </c>
      <c r="K451" s="455">
        <f t="shared" ca="1" si="27"/>
        <v>22254.152309616198</v>
      </c>
      <c r="L451" s="455">
        <f t="shared" ca="1" si="28"/>
        <v>5363250.7066175034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5363250.7066175034</v>
      </c>
      <c r="J452" s="455">
        <f t="array" ref="J452">IFERROR(INDEX('Retirement Calculator'!K:K,MATCH('Lorri 401b'!N452,'Retirement Calculator'!A:A,0),0),0)</f>
        <v>16520.094745597391</v>
      </c>
      <c r="K452" s="455">
        <f t="shared" ca="1" si="27"/>
        <v>22278.044216132941</v>
      </c>
      <c r="L452" s="455">
        <f t="shared" ca="1" si="28"/>
        <v>5369008.6560880383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5369008.6560880383</v>
      </c>
      <c r="J453" s="455">
        <f t="array" ref="J453">IFERROR(INDEX('Retirement Calculator'!K:K,MATCH('Lorri 401b'!N453,'Retirement Calculator'!A:A,0),0),0)</f>
        <v>16520.094745597391</v>
      </c>
      <c r="K453" s="455">
        <f t="shared" ca="1" si="27"/>
        <v>22302.035672260168</v>
      </c>
      <c r="L453" s="455">
        <f t="shared" ca="1" si="28"/>
        <v>5374790.597014701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5374790.597014701</v>
      </c>
      <c r="J454" s="455">
        <f t="array" ref="J454">IFERROR(INDEX('Retirement Calculator'!K:K,MATCH('Lorri 401b'!N454,'Retirement Calculator'!A:A,0),0),0)</f>
        <v>16520.094745597391</v>
      </c>
      <c r="K454" s="455">
        <f t="shared" ca="1" si="27"/>
        <v>22326.12709278793</v>
      </c>
      <c r="L454" s="455">
        <f t="shared" ca="1" si="28"/>
        <v>5380596.6293618912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5380596.6293618912</v>
      </c>
      <c r="J455" s="455">
        <f t="array" ref="J455">IFERROR(INDEX('Retirement Calculator'!K:K,MATCH('Lorri 401b'!N455,'Retirement Calculator'!A:A,0),0),0)</f>
        <v>16520.094745597391</v>
      </c>
      <c r="K455" s="455">
        <f t="shared" ca="1" si="27"/>
        <v>22350.318894234555</v>
      </c>
      <c r="L455" s="455">
        <f t="shared" ca="1" si="28"/>
        <v>5386426.8535105279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5386426.8535105279</v>
      </c>
      <c r="J456" s="455">
        <f t="array" ref="J456">IFERROR(INDEX('Retirement Calculator'!K:K,MATCH('Lorri 401b'!N456,'Retirement Calculator'!A:A,0),0),0)</f>
        <v>16520.094745597391</v>
      </c>
      <c r="K456" s="455">
        <f t="shared" ca="1" si="27"/>
        <v>22374.611494853874</v>
      </c>
      <c r="L456" s="455">
        <f t="shared" ca="1" si="28"/>
        <v>5392281.3702597842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5392281.3702597842</v>
      </c>
      <c r="J457" s="455">
        <f t="array" ref="J457">IFERROR(INDEX('Retirement Calculator'!K:K,MATCH('Lorri 401b'!N457,'Retirement Calculator'!A:A,0),0),0)</f>
        <v>16520.094745597391</v>
      </c>
      <c r="K457" s="455">
        <f t="shared" ca="1" si="27"/>
        <v>22399.005314642443</v>
      </c>
      <c r="L457" s="455">
        <f t="shared" ca="1" si="28"/>
        <v>5398160.2808288289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5398160.2808288289</v>
      </c>
      <c r="J458" s="455">
        <f t="array" ref="J458">IFERROR(INDEX('Retirement Calculator'!K:K,MATCH('Lorri 401b'!N458,'Retirement Calculator'!A:A,0),0),0)</f>
        <v>16520.094745597391</v>
      </c>
      <c r="K458" s="455">
        <f t="shared" ca="1" si="27"/>
        <v>22423.500775346794</v>
      </c>
      <c r="L458" s="455">
        <f t="shared" ca="1" si="28"/>
        <v>5404063.6868585777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5404063.6868585777</v>
      </c>
      <c r="J459" s="455">
        <f t="array" ref="J459">IFERROR(INDEX('Retirement Calculator'!K:K,MATCH('Lorri 401b'!N459,'Retirement Calculator'!A:A,0),0),0)</f>
        <v>16520.094745597391</v>
      </c>
      <c r="K459" s="455">
        <f t="shared" ca="1" si="27"/>
        <v>22448.098300470749</v>
      </c>
      <c r="L459" s="455">
        <f t="shared" ca="1" si="28"/>
        <v>5409991.6904134508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5409991.6904134508</v>
      </c>
      <c r="J460" s="455">
        <f t="array" ref="J460">IFERROR(INDEX('Retirement Calculator'!K:K,MATCH('Lorri 401b'!N460,'Retirement Calculator'!A:A,0),0),0)</f>
        <v>16520.094745597391</v>
      </c>
      <c r="K460" s="455">
        <f t="shared" ca="1" si="27"/>
        <v>22472.798315282722</v>
      </c>
      <c r="L460" s="455">
        <f t="shared" ca="1" si="28"/>
        <v>5415944.3939831359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5415944.3939831359</v>
      </c>
      <c r="J461" s="455">
        <f t="array" ref="J461">IFERROR(INDEX('Retirement Calculator'!K:K,MATCH('Lorri 401b'!N461,'Retirement Calculator'!A:A,0),0),0)</f>
        <v>16520.094745597391</v>
      </c>
      <c r="K461" s="455">
        <f t="shared" ca="1" si="27"/>
        <v>22497.601246823077</v>
      </c>
      <c r="L461" s="455">
        <f t="shared" ca="1" si="28"/>
        <v>5421921.9004843608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5421921.9004843608</v>
      </c>
      <c r="J462" s="455">
        <f t="array" ref="J462">IFERROR(INDEX('Retirement Calculator'!K:K,MATCH('Lorri 401b'!N462,'Retirement Calculator'!A:A,0),0),0)</f>
        <v>16520.094745597391</v>
      </c>
      <c r="K462" s="455">
        <f t="shared" ca="1" si="27"/>
        <v>22522.50752391151</v>
      </c>
      <c r="L462" s="455">
        <f t="shared" ca="1" si="28"/>
        <v>5427924.313262674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5427924.313262674</v>
      </c>
      <c r="J463" s="455">
        <f t="array" ref="J463">IFERROR(INDEX('Retirement Calculator'!K:K,MATCH('Lorri 401b'!N463,'Retirement Calculator'!A:A,0),0),0)</f>
        <v>16520.094745597391</v>
      </c>
      <c r="K463" s="455">
        <f t="shared" ca="1" si="27"/>
        <v>22547.517577154485</v>
      </c>
      <c r="L463" s="455">
        <f t="shared" ca="1" si="28"/>
        <v>5433951.7360942308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5433951.7360942308</v>
      </c>
      <c r="J464" s="455">
        <f t="array" ref="J464">IFERROR(INDEX('Retirement Calculator'!K:K,MATCH('Lorri 401b'!N464,'Retirement Calculator'!A:A,0),0),0)</f>
        <v>16520.094745597391</v>
      </c>
      <c r="K464" s="455">
        <f t="shared" ca="1" si="27"/>
        <v>22572.631838952639</v>
      </c>
      <c r="L464" s="455">
        <f t="shared" ca="1" si="28"/>
        <v>5440004.2731875852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5440004.2731875852</v>
      </c>
      <c r="J465" s="455">
        <f t="array" ref="J465">IFERROR(INDEX('Retirement Calculator'!K:K,MATCH('Lorri 401b'!N465,'Retirement Calculator'!A:A,0),0),0)</f>
        <v>16520.094745597391</v>
      </c>
      <c r="K465" s="455">
        <f t="shared" ca="1" si="27"/>
        <v>22597.850743508279</v>
      </c>
      <c r="L465" s="455">
        <f t="shared" ca="1" si="28"/>
        <v>5446082.0291854953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5446082.0291854953</v>
      </c>
      <c r="J466" s="455">
        <f t="array" ref="J466">IFERROR(INDEX('Retirement Calculator'!K:K,MATCH('Lorri 401b'!N466,'Retirement Calculator'!A:A,0),0),0)</f>
        <v>16520.094745597391</v>
      </c>
      <c r="K466" s="455">
        <f t="shared" ca="1" si="27"/>
        <v>22623.174726832905</v>
      </c>
      <c r="L466" s="455">
        <f t="shared" ca="1" si="28"/>
        <v>5452185.1091667302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5452185.1091667302</v>
      </c>
      <c r="J467" s="455">
        <f t="array" ref="J467">IFERROR(INDEX('Retirement Calculator'!K:K,MATCH('Lorri 401b'!N467,'Retirement Calculator'!A:A,0),0),0)</f>
        <v>16520.094745597391</v>
      </c>
      <c r="K467" s="455">
        <f t="shared" ca="1" si="27"/>
        <v>22648.604226754716</v>
      </c>
      <c r="L467" s="455">
        <f t="shared" ca="1" si="28"/>
        <v>5458313.6186478874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5458313.6186478874</v>
      </c>
      <c r="J468" s="455">
        <f t="array" ref="J468">IFERROR(INDEX('Retirement Calculator'!K:K,MATCH('Lorri 401b'!N468,'Retirement Calculator'!A:A,0),0),0)</f>
        <v>16520.094745597391</v>
      </c>
      <c r="K468" s="455">
        <f t="shared" ca="1" si="27"/>
        <v>22674.139682926205</v>
      </c>
      <c r="L468" s="455">
        <f t="shared" ca="1" si="28"/>
        <v>5464467.6635852158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5464467.6635852158</v>
      </c>
      <c r="J469" s="455">
        <f t="array" ref="J469">IFERROR(INDEX('Retirement Calculator'!K:K,MATCH('Lorri 401b'!N469,'Retirement Calculator'!A:A,0),0),0)</f>
        <v>16520.094745597391</v>
      </c>
      <c r="K469" s="455">
        <f t="shared" ca="1" si="27"/>
        <v>22699.781536831742</v>
      </c>
      <c r="L469" s="455">
        <f t="shared" ca="1" si="28"/>
        <v>5470647.3503764495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5470647.3503764495</v>
      </c>
      <c r="J470" s="455">
        <f t="array" ref="J470">IFERROR(INDEX('Retirement Calculator'!K:K,MATCH('Lorri 401b'!N470,'Retirement Calculator'!A:A,0),0),0)</f>
        <v>16520.094745597391</v>
      </c>
      <c r="K470" s="455">
        <f t="shared" ca="1" si="27"/>
        <v>22725.530231795216</v>
      </c>
      <c r="L470" s="455">
        <f t="shared" ca="1" si="28"/>
        <v>5476852.785862647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5476852.785862647</v>
      </c>
      <c r="J471" s="455">
        <f t="array" ref="J471">IFERROR(INDEX('Retirement Calculator'!K:K,MATCH('Lorri 401b'!N471,'Retirement Calculator'!A:A,0),0),0)</f>
        <v>16520.094745597391</v>
      </c>
      <c r="K471" s="455">
        <f t="shared" ca="1" si="27"/>
        <v>22751.386212987705</v>
      </c>
      <c r="L471" s="455">
        <f t="shared" ca="1" si="28"/>
        <v>5483084.077330037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5483084.077330037</v>
      </c>
      <c r="J472" s="455">
        <f t="array" ref="J472">IFERROR(INDEX('Retirement Calculator'!K:K,MATCH('Lorri 401b'!N472,'Retirement Calculator'!A:A,0),0),0)</f>
        <v>16520.094745597391</v>
      </c>
      <c r="K472" s="455">
        <f t="shared" ca="1" si="27"/>
        <v>22777.349927435163</v>
      </c>
      <c r="L472" s="455">
        <f t="shared" ca="1" si="28"/>
        <v>5489341.3325118739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5489341.3325118739</v>
      </c>
      <c r="J473" s="455">
        <f t="array" ref="J473">IFERROR(INDEX('Retirement Calculator'!K:K,MATCH('Lorri 401b'!N473,'Retirement Calculator'!A:A,0),0),0)</f>
        <v>16520.094745597391</v>
      </c>
      <c r="K473" s="455">
        <f t="shared" ca="1" si="27"/>
        <v>22803.421824026151</v>
      </c>
      <c r="L473" s="455">
        <f t="shared" ca="1" si="28"/>
        <v>5495624.659590302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5495624.659590302</v>
      </c>
      <c r="J474" s="455">
        <f t="array" ref="J474">IFERROR(INDEX('Retirement Calculator'!K:K,MATCH('Lorri 401b'!N474,'Retirement Calculator'!A:A,0),0),0)</f>
        <v>16520.094745597391</v>
      </c>
      <c r="K474" s="455">
        <f t="shared" ca="1" si="27"/>
        <v>22829.6023535196</v>
      </c>
      <c r="L474" s="455">
        <f t="shared" ca="1" si="28"/>
        <v>5501934.167198224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5501934.167198224</v>
      </c>
      <c r="J475" s="455">
        <f t="array" ref="J475">IFERROR(INDEX('Retirement Calculator'!K:K,MATCH('Lorri 401b'!N475,'Retirement Calculator'!A:A,0),0),0)</f>
        <v>16520.094745597391</v>
      </c>
      <c r="K475" s="455">
        <f t="shared" ca="1" si="27"/>
        <v>22855.891968552609</v>
      </c>
      <c r="L475" s="455">
        <f t="shared" ca="1" si="28"/>
        <v>5508269.9644211791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5508269.9644211791</v>
      </c>
      <c r="J476" s="455">
        <f t="array" ref="J476">IFERROR(INDEX('Retirement Calculator'!K:K,MATCH('Lorri 401b'!N476,'Retirement Calculator'!A:A,0),0),0)</f>
        <v>16520.094745597391</v>
      </c>
      <c r="K476" s="455">
        <f t="shared" ca="1" si="27"/>
        <v>22882.291123648254</v>
      </c>
      <c r="L476" s="455">
        <f t="shared" ca="1" si="28"/>
        <v>5514632.1607992295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5514632.1607992295</v>
      </c>
      <c r="J477" s="455">
        <f t="array" ref="J477">IFERROR(INDEX('Retirement Calculator'!K:K,MATCH('Lorri 401b'!N477,'Retirement Calculator'!A:A,0),0),0)</f>
        <v>16520.094745597391</v>
      </c>
      <c r="K477" s="455">
        <f t="shared" ca="1" si="27"/>
        <v>22908.800275223464</v>
      </c>
      <c r="L477" s="455">
        <f t="shared" ca="1" si="28"/>
        <v>5521020.866328855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5521020.866328855</v>
      </c>
      <c r="J478" s="455">
        <f t="array" ref="J478">IFERROR(INDEX('Retirement Calculator'!K:K,MATCH('Lorri 401b'!N478,'Retirement Calculator'!A:A,0),0),0)</f>
        <v>16520.094745597391</v>
      </c>
      <c r="K478" s="455">
        <f t="shared" ca="1" si="27"/>
        <v>22935.419881596907</v>
      </c>
      <c r="L478" s="455">
        <f t="shared" ca="1" si="28"/>
        <v>5527436.1914648544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5527436.1914648544</v>
      </c>
      <c r="J479" s="455">
        <f t="array" ref="J479">IFERROR(INDEX('Retirement Calculator'!K:K,MATCH('Lorri 401b'!N479,'Retirement Calculator'!A:A,0),0),0)</f>
        <v>16520.094745597391</v>
      </c>
      <c r="K479" s="455">
        <f t="shared" ca="1" si="27"/>
        <v>22962.150402996904</v>
      </c>
      <c r="L479" s="455">
        <f t="shared" ca="1" si="28"/>
        <v>5533878.2471222533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5533878.2471222533</v>
      </c>
      <c r="J480" s="455">
        <f t="array" ref="J480">IFERROR(INDEX('Retirement Calculator'!K:K,MATCH('Lorri 401b'!N480,'Retirement Calculator'!A:A,0),0),0)</f>
        <v>16520.094745597391</v>
      </c>
      <c r="K480" s="455">
        <f t="shared" ca="1" si="27"/>
        <v>22988.992301569397</v>
      </c>
      <c r="L480" s="455">
        <f t="shared" ca="1" si="28"/>
        <v>5540347.1446782248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5540347.1446782248</v>
      </c>
      <c r="J481" s="455">
        <f t="array" ref="J481">IFERROR(INDEX('Retirement Calculator'!K:K,MATCH('Lorri 401b'!N481,'Retirement Calculator'!A:A,0),0),0)</f>
        <v>16520.094745597391</v>
      </c>
      <c r="K481" s="455">
        <f t="shared" ca="1" si="27"/>
        <v>23015.946041385945</v>
      </c>
      <c r="L481" s="455">
        <f t="shared" ca="1" si="28"/>
        <v>5546842.9959740127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5546842.9959740127</v>
      </c>
      <c r="J482" s="455">
        <f t="array" ref="J482">IFERROR(INDEX('Retirement Calculator'!K:K,MATCH('Lorri 401b'!N482,'Retirement Calculator'!A:A,0),0),0)</f>
        <v>16520.094745597391</v>
      </c>
      <c r="K482" s="455">
        <f t="shared" ca="1" si="27"/>
        <v>23043.012088451727</v>
      </c>
      <c r="L482" s="455">
        <f t="shared" ca="1" si="28"/>
        <v>5553365.9133168664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5553365.9133168664</v>
      </c>
      <c r="J483" s="455">
        <f t="array" ref="J483">IFERROR(INDEX('Retirement Calculator'!K:K,MATCH('Lorri 401b'!N483,'Retirement Calculator'!A:A,0),0),0)</f>
        <v>16520.094745597391</v>
      </c>
      <c r="K483" s="455">
        <f t="shared" ca="1" si="27"/>
        <v>23070.19091071362</v>
      </c>
      <c r="L483" s="455">
        <f t="shared" ca="1" si="28"/>
        <v>5559916.0094819823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5559916.0094819823</v>
      </c>
      <c r="J484" s="455">
        <f t="array" ref="J484">IFERROR(INDEX('Retirement Calculator'!K:K,MATCH('Lorri 401b'!N484,'Retirement Calculator'!A:A,0),0),0)</f>
        <v>16520.094745597391</v>
      </c>
      <c r="K484" s="455">
        <f t="shared" ca="1" si="27"/>
        <v>23097.48297806827</v>
      </c>
      <c r="L484" s="455">
        <f t="shared" ca="1" si="28"/>
        <v>5566493.3977144528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5566493.3977144528</v>
      </c>
      <c r="J485" s="455">
        <f t="array" ref="J485">IFERROR(INDEX('Retirement Calculator'!K:K,MATCH('Lorri 401b'!N485,'Retirement Calculator'!A:A,0),0),0)</f>
        <v>16520.094745597391</v>
      </c>
      <c r="K485" s="455">
        <f t="shared" ca="1" si="27"/>
        <v>23124.888762370229</v>
      </c>
      <c r="L485" s="455">
        <f t="shared" ca="1" si="28"/>
        <v>5573098.1917312257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5573098.1917312257</v>
      </c>
      <c r="J486" s="455">
        <f t="array" ref="J486">IFERROR(INDEX('Retirement Calculator'!K:K,MATCH('Lorri 401b'!N486,'Retirement Calculator'!A:A,0),0),0)</f>
        <v>16520.094745597391</v>
      </c>
      <c r="K486" s="455">
        <f t="shared" ca="1" si="27"/>
        <v>23152.408737440117</v>
      </c>
      <c r="L486" s="455">
        <f t="shared" ca="1" si="28"/>
        <v>5579730.5057230676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5579730.5057230676</v>
      </c>
      <c r="J487" s="455">
        <f t="array" ref="J487">IFERROR(INDEX('Retirement Calculator'!K:K,MATCH('Lorri 401b'!N487,'Retirement Calculator'!A:A,0),0),0)</f>
        <v>16520.094745597391</v>
      </c>
      <c r="K487" s="455">
        <f t="shared" ca="1" si="27"/>
        <v>23180.043379072791</v>
      </c>
      <c r="L487" s="455">
        <f t="shared" ca="1" si="28"/>
        <v>5586390.4543565428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5586390.4543565428</v>
      </c>
      <c r="J488" s="455">
        <f t="array" ref="J488">IFERROR(INDEX('Retirement Calculator'!K:K,MATCH('Lorri 401b'!N488,'Retirement Calculator'!A:A,0),0),0)</f>
        <v>16520.094745597391</v>
      </c>
      <c r="K488" s="455">
        <f t="shared" ca="1" si="27"/>
        <v>23207.793165045605</v>
      </c>
      <c r="L488" s="455">
        <f t="shared" ca="1" si="28"/>
        <v>5593078.1527759908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5593078.1527759908</v>
      </c>
      <c r="J489" s="455">
        <f t="array" ref="J489">IFERROR(INDEX('Retirement Calculator'!K:K,MATCH('Lorri 401b'!N489,'Retirement Calculator'!A:A,0),0),0)</f>
        <v>16520.094745597391</v>
      </c>
      <c r="K489" s="455">
        <f t="shared" ca="1" si="27"/>
        <v>23235.658575126636</v>
      </c>
      <c r="L489" s="455">
        <f t="shared" ca="1" si="28"/>
        <v>5599793.7166055199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5599793.7166055199</v>
      </c>
      <c r="J490" s="455">
        <f t="array" ref="J490">IFERROR(INDEX('Retirement Calculator'!K:K,MATCH('Lorri 401b'!N490,'Retirement Calculator'!A:A,0),0),0)</f>
        <v>16520.094745597391</v>
      </c>
      <c r="K490" s="455">
        <f t="shared" ca="1" si="27"/>
        <v>23263.640091083009</v>
      </c>
      <c r="L490" s="455">
        <f t="shared" ca="1" si="28"/>
        <v>5606537.2619510051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5606537.2619510051</v>
      </c>
      <c r="J491" s="455">
        <f t="array" ref="J491">IFERROR(INDEX('Retirement Calculator'!K:K,MATCH('Lorri 401b'!N491,'Retirement Calculator'!A:A,0),0),0)</f>
        <v>16520.094745597391</v>
      </c>
      <c r="K491" s="455">
        <f t="shared" ca="1" si="27"/>
        <v>23291.738196689195</v>
      </c>
      <c r="L491" s="455">
        <f t="shared" ca="1" si="28"/>
        <v>5613308.9054020969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5613308.9054020969</v>
      </c>
      <c r="J492" s="455">
        <f t="array" ref="J492">IFERROR(INDEX('Retirement Calculator'!K:K,MATCH('Lorri 401b'!N492,'Retirement Calculator'!A:A,0),0),0)</f>
        <v>16520.094745597391</v>
      </c>
      <c r="K492" s="455">
        <f t="shared" ca="1" si="27"/>
        <v>23319.953377735412</v>
      </c>
      <c r="L492" s="455">
        <f t="shared" ca="1" si="28"/>
        <v>5620108.7640342349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5620108.7640342349</v>
      </c>
      <c r="J493" s="455">
        <f t="array" ref="J493">IFERROR(INDEX('Retirement Calculator'!K:K,MATCH('Lorri 401b'!N493,'Retirement Calculator'!A:A,0),0),0)</f>
        <v>16520.094745597391</v>
      </c>
      <c r="K493" s="455">
        <f t="shared" ca="1" si="27"/>
        <v>23348.286122035988</v>
      </c>
      <c r="L493" s="455">
        <f t="shared" ca="1" si="28"/>
        <v>5626936.9554106733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5626936.9554106733</v>
      </c>
      <c r="J494" s="455">
        <f t="array" ref="J494">IFERROR(INDEX('Retirement Calculator'!K:K,MATCH('Lorri 401b'!N494,'Retirement Calculator'!A:A,0),0),0)</f>
        <v>16520.094745597391</v>
      </c>
      <c r="K494" s="455">
        <f t="shared" ca="1" si="27"/>
        <v>23376.736919437815</v>
      </c>
      <c r="L494" s="455">
        <f t="shared" ca="1" si="28"/>
        <v>5633793.597584513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5633793.597584513</v>
      </c>
      <c r="J495" s="455">
        <f t="array" ref="J495">IFERROR(INDEX('Retirement Calculator'!K:K,MATCH('Lorri 401b'!N495,'Retirement Calculator'!A:A,0),0),0)</f>
        <v>16520.094745597391</v>
      </c>
      <c r="K495" s="455">
        <f t="shared" ca="1" si="27"/>
        <v>23405.306261828813</v>
      </c>
      <c r="L495" s="455">
        <f t="shared" ca="1" si="28"/>
        <v>5640678.8091007443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5640678.8091007443</v>
      </c>
      <c r="J496" s="455">
        <f t="array" ref="J496">IFERROR(INDEX('Retirement Calculator'!K:K,MATCH('Lorri 401b'!N496,'Retirement Calculator'!A:A,0),0),0)</f>
        <v>16520.094745597391</v>
      </c>
      <c r="K496" s="455">
        <f t="shared" ca="1" si="27"/>
        <v>23433.994643146445</v>
      </c>
      <c r="L496" s="455">
        <f t="shared" ca="1" si="28"/>
        <v>5647592.7089982927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5647592.7089982927</v>
      </c>
      <c r="J497" s="455">
        <f t="array" ref="J497">IFERROR(INDEX('Retirement Calculator'!K:K,MATCH('Lorri 401b'!N497,'Retirement Calculator'!A:A,0),0),0)</f>
        <v>16520.094745597391</v>
      </c>
      <c r="K497" s="455">
        <f t="shared" ca="1" si="27"/>
        <v>23462.802559386229</v>
      </c>
      <c r="L497" s="455">
        <f t="shared" ca="1" si="28"/>
        <v>5654535.4168120809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5654535.4168120809</v>
      </c>
      <c r="J498" s="455">
        <f t="array" ref="J498">IFERROR(INDEX('Retirement Calculator'!K:K,MATCH('Lorri 401b'!N498,'Retirement Calculator'!A:A,0),0),0)</f>
        <v>16520.094745597391</v>
      </c>
      <c r="K498" s="455">
        <f t="shared" ca="1" si="27"/>
        <v>23491.730508610344</v>
      </c>
      <c r="L498" s="455">
        <f t="shared" ca="1" si="28"/>
        <v>5661507.0525750937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5661507.0525750937</v>
      </c>
      <c r="J499" s="455">
        <f t="array" ref="J499">IFERROR(INDEX('Retirement Calculator'!K:K,MATCH('Lorri 401b'!N499,'Retirement Calculator'!A:A,0),0),0)</f>
        <v>16520.094745597391</v>
      </c>
      <c r="K499" s="455">
        <f t="shared" ca="1" si="27"/>
        <v>23520.778990956234</v>
      </c>
      <c r="L499" s="455">
        <f t="shared" ca="1" si="28"/>
        <v>5668507.7368204519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5668507.7368204519</v>
      </c>
      <c r="J500" s="455">
        <f t="array" ref="J500">IFERROR(INDEX('Retirement Calculator'!K:K,MATCH('Lorri 401b'!N500,'Retirement Calculator'!A:A,0),0),0)</f>
        <v>16520.094745597391</v>
      </c>
      <c r="K500" s="455">
        <f t="shared" ca="1" si="27"/>
        <v>23549.948508645226</v>
      </c>
      <c r="L500" s="455">
        <f t="shared" ca="1" si="28"/>
        <v>5675537.5905834995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5675537.5905834995</v>
      </c>
      <c r="J501" s="455">
        <f t="array" ref="J501">IFERROR(INDEX('Retirement Calculator'!K:K,MATCH('Lorri 401b'!N501,'Retirement Calculator'!A:A,0),0),0)</f>
        <v>16520.094745597391</v>
      </c>
      <c r="K501" s="455">
        <f t="shared" ca="1" si="27"/>
        <v>23579.239565991258</v>
      </c>
      <c r="L501" s="455">
        <f t="shared" ca="1" si="28"/>
        <v>5682596.7354038926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5682596.7354038926</v>
      </c>
      <c r="J502" s="455">
        <f t="array" ref="J502">IFERROR(INDEX('Retirement Calculator'!K:K,MATCH('Lorri 401b'!N502,'Retirement Calculator'!A:A,0),0),0)</f>
        <v>16520.094745597391</v>
      </c>
      <c r="K502" s="455">
        <f t="shared" ca="1" si="27"/>
        <v>23608.652669409563</v>
      </c>
      <c r="L502" s="455">
        <f t="shared" ca="1" si="28"/>
        <v>5689685.2933277041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5689685.2933277041</v>
      </c>
      <c r="J503" s="455">
        <f t="array" ref="J503">IFERROR(INDEX('Retirement Calculator'!K:K,MATCH('Lorri 401b'!N503,'Retirement Calculator'!A:A,0),0),0)</f>
        <v>16520.094745597391</v>
      </c>
      <c r="K503" s="455">
        <f t="shared" ca="1" si="27"/>
        <v>23638.188327425443</v>
      </c>
      <c r="L503" s="455">
        <f t="shared" ca="1" si="28"/>
        <v>5696803.3869095314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5696803.3869095314</v>
      </c>
      <c r="J504" s="455">
        <f t="array" ref="J504">IFERROR(INDEX('Retirement Calculator'!K:K,MATCH('Lorri 401b'!N504,'Retirement Calculator'!A:A,0),0),0)</f>
        <v>16520.094745597391</v>
      </c>
      <c r="K504" s="455">
        <f t="shared" ca="1" si="27"/>
        <v>23667.847050683056</v>
      </c>
      <c r="L504" s="455">
        <f t="shared" ca="1" si="28"/>
        <v>5703951.1392146163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5703951.1392146163</v>
      </c>
      <c r="J505" s="455">
        <f t="array" ref="J505">IFERROR(INDEX('Retirement Calculator'!K:K,MATCH('Lorri 401b'!N505,'Retirement Calculator'!A:A,0),0),0)</f>
        <v>16520.094745597391</v>
      </c>
      <c r="K505" s="455">
        <f t="shared" ca="1" si="27"/>
        <v>23697.629351954245</v>
      </c>
      <c r="L505" s="455">
        <f t="shared" ca="1" si="28"/>
        <v>5711128.6738209724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5711128.6738209724</v>
      </c>
      <c r="J506" s="455">
        <f t="array" ref="J506">IFERROR(INDEX('Retirement Calculator'!K:K,MATCH('Lorri 401b'!N506,'Retirement Calculator'!A:A,0),0),0)</f>
        <v>16520.094745597391</v>
      </c>
      <c r="K506" s="455">
        <f t="shared" ca="1" si="27"/>
        <v>23727.535746147394</v>
      </c>
      <c r="L506" s="455">
        <f t="shared" ca="1" si="28"/>
        <v>5718336.1148215225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5718336.1148215225</v>
      </c>
      <c r="J507" s="455">
        <f t="array" ref="J507">IFERROR(INDEX('Retirement Calculator'!K:K,MATCH('Lorri 401b'!N507,'Retirement Calculator'!A:A,0),0),0)</f>
        <v>16520.094745597391</v>
      </c>
      <c r="K507" s="455">
        <f t="shared" ca="1" si="27"/>
        <v>23757.566750316353</v>
      </c>
      <c r="L507" s="455">
        <f t="shared" ca="1" si="28"/>
        <v>5725573.5868262406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5725573.5868262406</v>
      </c>
      <c r="J508" s="455">
        <f t="array" ref="J508">IFERROR(INDEX('Retirement Calculator'!K:K,MATCH('Lorri 401b'!N508,'Retirement Calculator'!A:A,0),0),0)</f>
        <v>16520.094745597391</v>
      </c>
      <c r="K508" s="455">
        <f t="shared" ca="1" si="27"/>
        <v>23787.722883669347</v>
      </c>
      <c r="L508" s="455">
        <f t="shared" ca="1" si="28"/>
        <v>5732841.2149643125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5732841.2149643125</v>
      </c>
      <c r="J509" s="455">
        <f t="array" ref="J509">IFERROR(INDEX('Retirement Calculator'!K:K,MATCH('Lorri 401b'!N509,'Retirement Calculator'!A:A,0),0),0)</f>
        <v>16520.094745597391</v>
      </c>
      <c r="K509" s="455">
        <f t="shared" ca="1" si="27"/>
        <v>23818.004667577978</v>
      </c>
      <c r="L509" s="455">
        <f t="shared" ca="1" si="28"/>
        <v>5740139.124886293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5740139.124886293</v>
      </c>
      <c r="J510" s="455">
        <f t="array" ref="J510">IFERROR(INDEX('Retirement Calculator'!K:K,MATCH('Lorri 401b'!N510,'Retirement Calculator'!A:A,0),0),0)</f>
        <v>16520.094745597391</v>
      </c>
      <c r="K510" s="455">
        <f t="shared" ca="1" si="27"/>
        <v>23848.412625586228</v>
      </c>
      <c r="L510" s="455">
        <f t="shared" ca="1" si="28"/>
        <v>5747467.4427662818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5747467.4427662818</v>
      </c>
      <c r="J511" s="455">
        <f t="array" ref="J511">IFERROR(INDEX('Retirement Calculator'!K:K,MATCH('Lorri 401b'!N511,'Retirement Calculator'!A:A,0),0),0)</f>
        <v>16520.094745597391</v>
      </c>
      <c r="K511" s="455">
        <f t="shared" ca="1" si="27"/>
        <v>23878.947283419515</v>
      </c>
      <c r="L511" s="455">
        <f t="shared" ca="1" si="28"/>
        <v>5754826.2953041038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5754826.2953041038</v>
      </c>
      <c r="J512" s="455">
        <f t="array" ref="J512">IFERROR(INDEX('Retirement Calculator'!K:K,MATCH('Lorri 401b'!N512,'Retirement Calculator'!A:A,0),0),0)</f>
        <v>16520.094745597391</v>
      </c>
      <c r="K512" s="455">
        <f t="shared" ca="1" si="27"/>
        <v>23909.609168993775</v>
      </c>
      <c r="L512" s="455">
        <f t="shared" ca="1" si="28"/>
        <v>5762215.8097274993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5762215.8097274993</v>
      </c>
      <c r="J513" s="455">
        <f t="array" ref="J513">IFERROR(INDEX('Retirement Calculator'!K:K,MATCH('Lorri 401b'!N513,'Retirement Calculator'!A:A,0),0),0)</f>
        <v>16520.094745597391</v>
      </c>
      <c r="K513" s="455">
        <f t="shared" ca="1" si="27"/>
        <v>23940.398812424588</v>
      </c>
      <c r="L513" s="455">
        <f t="shared" ca="1" si="28"/>
        <v>5769636.1137943259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5769636.1137943259</v>
      </c>
      <c r="J514" s="455">
        <f t="array" ref="J514">IFERROR(INDEX('Retirement Calculator'!K:K,MATCH('Lorri 401b'!N514,'Retirement Calculator'!A:A,0),0),0)</f>
        <v>16520.094745597391</v>
      </c>
      <c r="K514" s="455">
        <f t="shared" ca="1" si="27"/>
        <v>23971.316746036366</v>
      </c>
      <c r="L514" s="455">
        <f t="shared" ca="1" si="28"/>
        <v>5777087.3357947646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5777087.3357947646</v>
      </c>
      <c r="J515" s="455">
        <f t="array" ref="J515">IFERROR(INDEX('Retirement Calculator'!K:K,MATCH('Lorri 401b'!N515,'Retirement Calculator'!A:A,0),0),0)</f>
        <v>16520.094745597391</v>
      </c>
      <c r="K515" s="455">
        <f t="shared" ca="1" si="27"/>
        <v>24002.363504371529</v>
      </c>
      <c r="L515" s="455">
        <f t="shared" ca="1" si="28"/>
        <v>5784569.6045535384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5784569.6045535384</v>
      </c>
      <c r="J516" s="455">
        <f t="array" ref="J516">IFERROR(INDEX('Retirement Calculator'!K:K,MATCH('Lorri 401b'!N516,'Retirement Calculator'!A:A,0),0),0)</f>
        <v>16520.094745597391</v>
      </c>
      <c r="K516" s="455">
        <f t="shared" ca="1" si="27"/>
        <v>24033.539624199751</v>
      </c>
      <c r="L516" s="455">
        <f t="shared" ca="1" si="28"/>
        <v>5792083.0494321408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5792083.0494321408</v>
      </c>
      <c r="J517" s="455">
        <f t="array" ref="J517">IFERROR(INDEX('Retirement Calculator'!K:K,MATCH('Lorri 401b'!N517,'Retirement Calculator'!A:A,0),0),0)</f>
        <v>16520.094745597391</v>
      </c>
      <c r="K517" s="455">
        <f t="shared" ca="1" si="27"/>
        <v>24064.84564452726</v>
      </c>
      <c r="L517" s="455">
        <f t="shared" ca="1" si="28"/>
        <v>5799627.8003310701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5799627.8003310701</v>
      </c>
      <c r="J518" s="455">
        <f t="array" ref="J518">IFERROR(INDEX('Retirement Calculator'!K:K,MATCH('Lorri 401b'!N518,'Retirement Calculator'!A:A,0),0),0)</f>
        <v>16520.094745597391</v>
      </c>
      <c r="K518" s="455">
        <f t="shared" ref="K518:K772" ca="1" si="53">IPMT(M518/12,1,12,-I518+J518,,0)</f>
        <v>24096.282106606133</v>
      </c>
      <c r="L518" s="455">
        <f t="shared" ref="L518:L772" ca="1" si="54">I518-J518+K518</f>
        <v>5807203.9876920786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5807203.9876920786</v>
      </c>
      <c r="J519" s="455">
        <f t="array" ref="J519">IFERROR(INDEX('Retirement Calculator'!K:K,MATCH('Lorri 401b'!N519,'Retirement Calculator'!A:A,0),0),0)</f>
        <v>16520.094745597391</v>
      </c>
      <c r="K519" s="455">
        <f t="shared" ca="1" si="53"/>
        <v>24127.84955394367</v>
      </c>
      <c r="L519" s="455">
        <f t="shared" ca="1" si="54"/>
        <v>5814811.7425004244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5814811.7425004244</v>
      </c>
      <c r="J520" s="455">
        <f t="array" ref="J520">IFERROR(INDEX('Retirement Calculator'!K:K,MATCH('Lorri 401b'!N520,'Retirement Calculator'!A:A,0),0),0)</f>
        <v>16520.094745597391</v>
      </c>
      <c r="K520" s="455">
        <f t="shared" ca="1" si="53"/>
        <v>24159.548532311775</v>
      </c>
      <c r="L520" s="455">
        <f t="shared" ca="1" si="54"/>
        <v>5822451.1962871384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5822451.1962871384</v>
      </c>
      <c r="J521" s="455">
        <f t="array" ref="J521">IFERROR(INDEX('Retirement Calculator'!K:K,MATCH('Lorri 401b'!N521,'Retirement Calculator'!A:A,0),0),0)</f>
        <v>16520.094745597391</v>
      </c>
      <c r="K521" s="455">
        <f t="shared" ca="1" si="53"/>
        <v>24191.37958975642</v>
      </c>
      <c r="L521" s="455">
        <f t="shared" ca="1" si="54"/>
        <v>5830122.4811312966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5830122.4811312966</v>
      </c>
      <c r="J522" s="455">
        <f t="array" ref="J522">IFERROR(INDEX('Retirement Calculator'!K:K,MATCH('Lorri 401b'!N522,'Retirement Calculator'!A:A,0),0),0)</f>
        <v>16520.094745597391</v>
      </c>
      <c r="K522" s="455">
        <f t="shared" ca="1" si="53"/>
        <v>24223.343276607076</v>
      </c>
      <c r="L522" s="455">
        <f t="shared" ca="1" si="54"/>
        <v>5837825.7296623057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5837825.7296623057</v>
      </c>
      <c r="J523" s="455">
        <f t="array" ref="J523">IFERROR(INDEX('Retirement Calculator'!K:K,MATCH('Lorri 401b'!N523,'Retirement Calculator'!A:A,0),0),0)</f>
        <v>16520.094745597391</v>
      </c>
      <c r="K523" s="455">
        <f t="shared" ca="1" si="53"/>
        <v>24255.440145486282</v>
      </c>
      <c r="L523" s="455">
        <f t="shared" ca="1" si="54"/>
        <v>5845561.0750621939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5845561.0750621939</v>
      </c>
      <c r="J524" s="455">
        <f t="array" ref="J524">IFERROR(INDEX('Retirement Calculator'!K:K,MATCH('Lorri 401b'!N524,'Retirement Calculator'!A:A,0),0),0)</f>
        <v>16520.094745597391</v>
      </c>
      <c r="K524" s="455">
        <f t="shared" ca="1" si="53"/>
        <v>24287.67075131915</v>
      </c>
      <c r="L524" s="455">
        <f t="shared" ca="1" si="54"/>
        <v>5853328.6510679154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5853328.6510679154</v>
      </c>
      <c r="J525" s="455">
        <f t="array" ref="J525">IFERROR(INDEX('Retirement Calculator'!K:K,MATCH('Lorri 401b'!N525,'Retirement Calculator'!A:A,0),0),0)</f>
        <v>16520.094745597391</v>
      </c>
      <c r="K525" s="455">
        <f t="shared" ca="1" si="53"/>
        <v>24320.035651342991</v>
      </c>
      <c r="L525" s="455">
        <f t="shared" ca="1" si="54"/>
        <v>5861128.5919736605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5861128.5919736605</v>
      </c>
      <c r="J526" s="455">
        <f t="array" ref="J526">IFERROR(INDEX('Retirement Calculator'!K:K,MATCH('Lorri 401b'!N526,'Retirement Calculator'!A:A,0),0),0)</f>
        <v>16520.094745597391</v>
      </c>
      <c r="K526" s="455">
        <f t="shared" ca="1" si="53"/>
        <v>24352.535405116927</v>
      </c>
      <c r="L526" s="455">
        <f t="shared" ca="1" si="54"/>
        <v>5868961.0326331798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5868961.0326331798</v>
      </c>
      <c r="J527" s="455">
        <f t="array" ref="J527">IFERROR(INDEX('Retirement Calculator'!K:K,MATCH('Lorri 401b'!N527,'Retirement Calculator'!A:A,0),0),0)</f>
        <v>16520.094745597391</v>
      </c>
      <c r="K527" s="455">
        <f t="shared" ca="1" si="53"/>
        <v>24385.170574531592</v>
      </c>
      <c r="L527" s="455">
        <f t="shared" ca="1" si="54"/>
        <v>5876826.1084621139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5876826.1084621139</v>
      </c>
      <c r="J528" s="455">
        <f t="array" ref="J528">IFERROR(INDEX('Retirement Calculator'!K:K,MATCH('Lorri 401b'!N528,'Retirement Calculator'!A:A,0),0),0)</f>
        <v>16520.094745597391</v>
      </c>
      <c r="K528" s="455">
        <f t="shared" ca="1" si="53"/>
        <v>24417.941723818818</v>
      </c>
      <c r="L528" s="455">
        <f t="shared" ca="1" si="54"/>
        <v>5884723.955440335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5884723.955440335</v>
      </c>
      <c r="J529" s="455">
        <f t="array" ref="J529">IFERROR(INDEX('Retirement Calculator'!K:K,MATCH('Lorri 401b'!N529,'Retirement Calculator'!A:A,0),0),0)</f>
        <v>16520.094745597391</v>
      </c>
      <c r="K529" s="455">
        <f t="shared" ca="1" si="53"/>
        <v>24450.849419561404</v>
      </c>
      <c r="L529" s="455">
        <f t="shared" ca="1" si="54"/>
        <v>5892654.7101142984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5892654.7101142984</v>
      </c>
      <c r="J530" s="455">
        <f t="array" ref="J530">IFERROR(INDEX('Retirement Calculator'!K:K,MATCH('Lorri 401b'!N530,'Retirement Calculator'!A:A,0),0),0)</f>
        <v>16520.094745597391</v>
      </c>
      <c r="K530" s="455">
        <f t="shared" ca="1" si="53"/>
        <v>24483.894230702917</v>
      </c>
      <c r="L530" s="455">
        <f t="shared" ca="1" si="54"/>
        <v>5900618.5095994035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5900618.5095994035</v>
      </c>
      <c r="J531" s="455">
        <f t="array" ref="J531">IFERROR(INDEX('Retirement Calculator'!K:K,MATCH('Lorri 401b'!N531,'Retirement Calculator'!A:A,0),0),0)</f>
        <v>16520.094745597391</v>
      </c>
      <c r="K531" s="455">
        <f t="shared" ca="1" si="53"/>
        <v>24517.076728557524</v>
      </c>
      <c r="L531" s="455">
        <f t="shared" ca="1" si="54"/>
        <v>5908615.4915823629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5908615.4915823629</v>
      </c>
      <c r="J532" s="455">
        <f t="array" ref="J532">IFERROR(INDEX('Retirement Calculator'!K:K,MATCH('Lorri 401b'!N532,'Retirement Calculator'!A:A,0),0),0)</f>
        <v>16520.094745597391</v>
      </c>
      <c r="K532" s="455">
        <f t="shared" ca="1" si="53"/>
        <v>24550.397486819853</v>
      </c>
      <c r="L532" s="455">
        <f t="shared" ca="1" si="54"/>
        <v>5916645.794323585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5916645.794323585</v>
      </c>
      <c r="J533" s="455">
        <f t="array" ref="J533">IFERROR(INDEX('Retirement Calculator'!K:K,MATCH('Lorri 401b'!N533,'Retirement Calculator'!A:A,0),0),0)</f>
        <v>16520.094745597391</v>
      </c>
      <c r="K533" s="455">
        <f t="shared" ca="1" si="53"/>
        <v>24583.857081574948</v>
      </c>
      <c r="L533" s="455">
        <f t="shared" ca="1" si="54"/>
        <v>5924709.5566595625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5924709.5566595625</v>
      </c>
      <c r="J534" s="455">
        <f t="array" ref="J534">IFERROR(INDEX('Retirement Calculator'!K:K,MATCH('Lorri 401b'!N534,'Retirement Calculator'!A:A,0),0),0)</f>
        <v>16520.094745597391</v>
      </c>
      <c r="K534" s="455">
        <f t="shared" ca="1" si="53"/>
        <v>24617.456091308188</v>
      </c>
      <c r="L534" s="455">
        <f t="shared" ca="1" si="54"/>
        <v>5932806.9180052727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5932806.9180052727</v>
      </c>
      <c r="J535" s="455">
        <f t="array" ref="J535">IFERROR(INDEX('Retirement Calculator'!K:K,MATCH('Lorri 401b'!N535,'Retirement Calculator'!A:A,0),0),0)</f>
        <v>16520.094745597391</v>
      </c>
      <c r="K535" s="455">
        <f t="shared" ca="1" si="53"/>
        <v>24651.195096915311</v>
      </c>
      <c r="L535" s="455">
        <f t="shared" ca="1" si="54"/>
        <v>5940938.0183565905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5940938.0183565905</v>
      </c>
      <c r="J536" s="455">
        <f t="array" ref="J536">IFERROR(INDEX('Retirement Calculator'!K:K,MATCH('Lorri 401b'!N536,'Retirement Calculator'!A:A,0),0),0)</f>
        <v>16520.094745597391</v>
      </c>
      <c r="K536" s="455">
        <f t="shared" ca="1" si="53"/>
        <v>24685.074681712471</v>
      </c>
      <c r="L536" s="455">
        <f t="shared" ca="1" si="54"/>
        <v>5949102.998292705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5949102.998292705</v>
      </c>
      <c r="J537" s="455">
        <f t="array" ref="J537">IFERROR(INDEX('Retirement Calculator'!K:K,MATCH('Lorri 401b'!N537,'Retirement Calculator'!A:A,0),0),0)</f>
        <v>16520.094745597391</v>
      </c>
      <c r="K537" s="455">
        <f t="shared" ca="1" si="53"/>
        <v>24719.09543144628</v>
      </c>
      <c r="L537" s="455">
        <f t="shared" ca="1" si="54"/>
        <v>5957301.9989785533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5957301.9989785533</v>
      </c>
      <c r="J538" s="455">
        <f t="array" ref="J538">IFERROR(INDEX('Retirement Calculator'!K:K,MATCH('Lorri 401b'!N538,'Retirement Calculator'!A:A,0),0),0)</f>
        <v>16520.094745597391</v>
      </c>
      <c r="K538" s="455">
        <f t="shared" ca="1" si="53"/>
        <v>24753.25793430398</v>
      </c>
      <c r="L538" s="455">
        <f t="shared" ca="1" si="54"/>
        <v>5965535.1621672595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5965535.1621672595</v>
      </c>
      <c r="J539" s="455">
        <f t="array" ref="J539">IFERROR(INDEX('Retirement Calculator'!K:K,MATCH('Lorri 401b'!N539,'Retirement Calculator'!A:A,0),0),0)</f>
        <v>16520.094745597391</v>
      </c>
      <c r="K539" s="455">
        <f t="shared" ca="1" si="53"/>
        <v>24787.562780923588</v>
      </c>
      <c r="L539" s="455">
        <f t="shared" ca="1" si="54"/>
        <v>5973802.6302025849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5973802.6302025849</v>
      </c>
      <c r="J540" s="455">
        <f t="array" ref="J540">IFERROR(INDEX('Retirement Calculator'!K:K,MATCH('Lorri 401b'!N540,'Retirement Calculator'!A:A,0),0),0)</f>
        <v>16520.094745597391</v>
      </c>
      <c r="K540" s="455">
        <f t="shared" ca="1" si="53"/>
        <v>24822.010564404114</v>
      </c>
      <c r="L540" s="455">
        <f t="shared" ca="1" si="54"/>
        <v>5982104.5460213916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5982104.5460213916</v>
      </c>
      <c r="J541" s="455">
        <f t="array" ref="J541">IFERROR(INDEX('Retirement Calculator'!K:K,MATCH('Lorri 401b'!N541,'Retirement Calculator'!A:A,0),0),0)</f>
        <v>16520.094745597391</v>
      </c>
      <c r="K541" s="455">
        <f t="shared" ca="1" si="53"/>
        <v>24856.601880315808</v>
      </c>
      <c r="L541" s="455">
        <f t="shared" ca="1" si="54"/>
        <v>5990441.0531561095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5990441.0531561095</v>
      </c>
      <c r="J542" s="455">
        <f t="array" ref="J542">IFERROR(INDEX('Retirement Calculator'!K:K,MATCH('Lorri 401b'!N542,'Retirement Calculator'!A:A,0),0),0)</f>
        <v>16520.094745597391</v>
      </c>
      <c r="K542" s="455">
        <f t="shared" ca="1" si="53"/>
        <v>24891.337326710465</v>
      </c>
      <c r="L542" s="455">
        <f t="shared" ca="1" si="54"/>
        <v>5998812.2957372218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5998812.2957372218</v>
      </c>
      <c r="J543" s="455">
        <f t="array" ref="J543">IFERROR(INDEX('Retirement Calculator'!K:K,MATCH('Lorri 401b'!N543,'Retirement Calculator'!A:A,0),0),0)</f>
        <v>16520.094745597391</v>
      </c>
      <c r="K543" s="455">
        <f t="shared" ca="1" si="53"/>
        <v>24926.217504131768</v>
      </c>
      <c r="L543" s="455">
        <f t="shared" ca="1" si="54"/>
        <v>6007218.4184957556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6007218.4184957556</v>
      </c>
      <c r="J544" s="455">
        <f t="array" ref="J544">IFERROR(INDEX('Retirement Calculator'!K:K,MATCH('Lorri 401b'!N544,'Retirement Calculator'!A:A,0),0),0)</f>
        <v>16520.094745597391</v>
      </c>
      <c r="K544" s="455">
        <f t="shared" ca="1" si="53"/>
        <v>24961.243015625656</v>
      </c>
      <c r="L544" s="455">
        <f t="shared" ca="1" si="54"/>
        <v>6015659.5667657834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6015659.5667657834</v>
      </c>
      <c r="J545" s="455">
        <f t="array" ref="J545">IFERROR(INDEX('Retirement Calculator'!K:K,MATCH('Lorri 401b'!N545,'Retirement Calculator'!A:A,0),0),0)</f>
        <v>16520.094745597391</v>
      </c>
      <c r="K545" s="455">
        <f t="shared" ca="1" si="53"/>
        <v>24996.414466750772</v>
      </c>
      <c r="L545" s="455">
        <f t="shared" ca="1" si="54"/>
        <v>6024135.8864869364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6024135.8864869364</v>
      </c>
      <c r="J546" s="455">
        <f t="array" ref="J546">IFERROR(INDEX('Retirement Calculator'!K:K,MATCH('Lorri 401b'!N546,'Retirement Calculator'!A:A,0),0),0)</f>
        <v>16520.094745597391</v>
      </c>
      <c r="K546" s="455">
        <f t="shared" ca="1" si="53"/>
        <v>25031.73246558891</v>
      </c>
      <c r="L546" s="455">
        <f t="shared" ca="1" si="54"/>
        <v>6032647.524206927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6032647.524206927</v>
      </c>
      <c r="J547" s="455">
        <f t="array" ref="J547">IFERROR(INDEX('Retirement Calculator'!K:K,MATCH('Lorri 401b'!N547,'Retirement Calculator'!A:A,0),0),0)</f>
        <v>16520.094745597391</v>
      </c>
      <c r="K547" s="455">
        <f t="shared" ca="1" si="53"/>
        <v>25067.197622755539</v>
      </c>
      <c r="L547" s="455">
        <f t="shared" ca="1" si="54"/>
        <v>6041194.6270840848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6041194.6270840848</v>
      </c>
      <c r="J548" s="455">
        <f t="array" ref="J548">IFERROR(INDEX('Retirement Calculator'!K:K,MATCH('Lorri 401b'!N548,'Retirement Calculator'!A:A,0),0),0)</f>
        <v>16520.094745597391</v>
      </c>
      <c r="K548" s="455">
        <f t="shared" ca="1" si="53"/>
        <v>25102.810551410363</v>
      </c>
      <c r="L548" s="455">
        <f t="shared" ca="1" si="54"/>
        <v>6049777.3428898975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6049777.3428898975</v>
      </c>
      <c r="J549" s="455">
        <f t="array" ref="J549">IFERROR(INDEX('Retirement Calculator'!K:K,MATCH('Lorri 401b'!N549,'Retirement Calculator'!A:A,0),0),0)</f>
        <v>16520.094745597391</v>
      </c>
      <c r="K549" s="455">
        <f t="shared" ca="1" si="53"/>
        <v>25138.571867267914</v>
      </c>
      <c r="L549" s="455">
        <f t="shared" ca="1" si="54"/>
        <v>6058395.8200115673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6058395.8200115673</v>
      </c>
      <c r="J550" s="455">
        <f t="array" ref="J550">IFERROR(INDEX('Retirement Calculator'!K:K,MATCH('Lorri 401b'!N550,'Retirement Calculator'!A:A,0),0),0)</f>
        <v>16520.094745597391</v>
      </c>
      <c r="K550" s="455">
        <f t="shared" ca="1" si="53"/>
        <v>25174.482188608206</v>
      </c>
      <c r="L550" s="455">
        <f t="shared" ca="1" si="54"/>
        <v>6067050.207454578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6067050.207454578</v>
      </c>
      <c r="J551" s="455">
        <f t="array" ref="J551">IFERROR(INDEX('Retirement Calculator'!K:K,MATCH('Lorri 401b'!N551,'Retirement Calculator'!A:A,0),0),0)</f>
        <v>16520.094745597391</v>
      </c>
      <c r="K551" s="455">
        <f t="shared" ca="1" si="53"/>
        <v>25210.542136287419</v>
      </c>
      <c r="L551" s="455">
        <f t="shared" ca="1" si="54"/>
        <v>6075740.6548452675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6075740.6548452675</v>
      </c>
      <c r="J552" s="455">
        <f t="array" ref="J552">IFERROR(INDEX('Retirement Calculator'!K:K,MATCH('Lorri 401b'!N552,'Retirement Calculator'!A:A,0),0),0)</f>
        <v>16520.094745597391</v>
      </c>
      <c r="K552" s="455">
        <f t="shared" ca="1" si="53"/>
        <v>25246.752333748624</v>
      </c>
      <c r="L552" s="455">
        <f t="shared" ca="1" si="54"/>
        <v>6084467.3124334188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6084467.3124334188</v>
      </c>
      <c r="J553" s="455">
        <f t="array" ref="J553">IFERROR(INDEX('Retirement Calculator'!K:K,MATCH('Lorri 401b'!N553,'Retirement Calculator'!A:A,0),0),0)</f>
        <v>16520.094745597391</v>
      </c>
      <c r="K553" s="455">
        <f t="shared" ca="1" si="53"/>
        <v>25283.113407032586</v>
      </c>
      <c r="L553" s="455">
        <f t="shared" ca="1" si="54"/>
        <v>6093230.3310948536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6093230.3310948536</v>
      </c>
      <c r="J554" s="455">
        <f t="array" ref="J554">IFERROR(INDEX('Retirement Calculator'!K:K,MATCH('Lorri 401b'!N554,'Retirement Calculator'!A:A,0),0),0)</f>
        <v>16520.094745597391</v>
      </c>
      <c r="K554" s="455">
        <f t="shared" ca="1" si="53"/>
        <v>25319.625984788567</v>
      </c>
      <c r="L554" s="455">
        <f t="shared" ca="1" si="54"/>
        <v>6102029.8623340447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6102029.8623340447</v>
      </c>
      <c r="J555" s="455">
        <f t="array" ref="J555">IFERROR(INDEX('Retirement Calculator'!K:K,MATCH('Lorri 401b'!N555,'Retirement Calculator'!A:A,0),0),0)</f>
        <v>16520.094745597391</v>
      </c>
      <c r="K555" s="455">
        <f t="shared" ca="1" si="53"/>
        <v>25356.290698285196</v>
      </c>
      <c r="L555" s="455">
        <f t="shared" ca="1" si="54"/>
        <v>6110866.0582867321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6110866.0582867321</v>
      </c>
      <c r="J556" s="455">
        <f t="array" ref="J556">IFERROR(INDEX('Retirement Calculator'!K:K,MATCH('Lorri 401b'!N556,'Retirement Calculator'!A:A,0),0),0)</f>
        <v>16520.094745597391</v>
      </c>
      <c r="K556" s="455">
        <f t="shared" ca="1" si="53"/>
        <v>25393.108181421394</v>
      </c>
      <c r="L556" s="455">
        <f t="shared" ca="1" si="54"/>
        <v>6119739.0717225559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6119739.0717225559</v>
      </c>
      <c r="J557" s="455">
        <f t="array" ref="J557">IFERROR(INDEX('Retirement Calculator'!K:K,MATCH('Lorri 401b'!N557,'Retirement Calculator'!A:A,0),0),0)</f>
        <v>16520.094745597391</v>
      </c>
      <c r="K557" s="455">
        <f t="shared" ca="1" si="53"/>
        <v>25430.079070737323</v>
      </c>
      <c r="L557" s="455">
        <f t="shared" ca="1" si="54"/>
        <v>6128649.0560476957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6128649.0560476957</v>
      </c>
      <c r="J558" s="455">
        <f t="array" ref="J558">IFERROR(INDEX('Retirement Calculator'!K:K,MATCH('Lorri 401b'!N558,'Retirement Calculator'!A:A,0),0),0)</f>
        <v>16520.094745597391</v>
      </c>
      <c r="K558" s="455">
        <f t="shared" ca="1" si="53"/>
        <v>25467.204005425407</v>
      </c>
      <c r="L558" s="455">
        <f t="shared" ca="1" si="54"/>
        <v>6137596.1653075237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6137596.1653075237</v>
      </c>
      <c r="J559" s="455">
        <f t="array" ref="J559">IFERROR(INDEX('Retirement Calculator'!K:K,MATCH('Lorri 401b'!N559,'Retirement Calculator'!A:A,0),0),0)</f>
        <v>16520.094745597391</v>
      </c>
      <c r="K559" s="455">
        <f t="shared" ca="1" si="53"/>
        <v>25504.483627341357</v>
      </c>
      <c r="L559" s="455">
        <f t="shared" ca="1" si="54"/>
        <v>6146580.5541892676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6146580.5541892676</v>
      </c>
      <c r="J560" s="455">
        <f t="array" ref="J560">IFERROR(INDEX('Retirement Calculator'!K:K,MATCH('Lorri 401b'!N560,'Retirement Calculator'!A:A,0),0),0)</f>
        <v>16520.094745597391</v>
      </c>
      <c r="K560" s="455">
        <f t="shared" ca="1" si="53"/>
        <v>25541.918581015292</v>
      </c>
      <c r="L560" s="455">
        <f t="shared" ca="1" si="54"/>
        <v>6155602.3780246852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6155602.3780246852</v>
      </c>
      <c r="J561" s="455">
        <f t="array" ref="J561">IFERROR(INDEX('Retirement Calculator'!K:K,MATCH('Lorri 401b'!N561,'Retirement Calculator'!A:A,0),0),0)</f>
        <v>16520.094745597391</v>
      </c>
      <c r="K561" s="455">
        <f t="shared" ca="1" si="53"/>
        <v>25579.509513662862</v>
      </c>
      <c r="L561" s="455">
        <f t="shared" ca="1" si="54"/>
        <v>6164661.7927927505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6164661.7927927505</v>
      </c>
      <c r="J562" s="455">
        <f t="array" ref="J562">IFERROR(INDEX('Retirement Calculator'!K:K,MATCH('Lorri 401b'!N562,'Retirement Calculator'!A:A,0),0),0)</f>
        <v>16520.094745597391</v>
      </c>
      <c r="K562" s="455">
        <f t="shared" ca="1" si="53"/>
        <v>25617.25707519647</v>
      </c>
      <c r="L562" s="455">
        <f t="shared" ca="1" si="54"/>
        <v>6173758.9551223489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6173758.9551223489</v>
      </c>
      <c r="J563" s="455">
        <f t="array" ref="J563">IFERROR(INDEX('Retirement Calculator'!K:K,MATCH('Lorri 401b'!N563,'Retirement Calculator'!A:A,0),0),0)</f>
        <v>16520.094745597391</v>
      </c>
      <c r="K563" s="455">
        <f t="shared" ca="1" si="53"/>
        <v>25655.161918236463</v>
      </c>
      <c r="L563" s="455">
        <f t="shared" ca="1" si="54"/>
        <v>6182894.0222949879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6182894.0222949879</v>
      </c>
      <c r="J564" s="455">
        <f t="array" ref="J564">IFERROR(INDEX('Retirement Calculator'!K:K,MATCH('Lorri 401b'!N564,'Retirement Calculator'!A:A,0),0),0)</f>
        <v>16520.094745597391</v>
      </c>
      <c r="K564" s="455">
        <f t="shared" ca="1" si="53"/>
        <v>25693.22469812246</v>
      </c>
      <c r="L564" s="455">
        <f t="shared" ca="1" si="54"/>
        <v>6192067.1522475127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6192067.1522475127</v>
      </c>
      <c r="J565" s="455">
        <f t="array" ref="J565">IFERROR(INDEX('Retirement Calculator'!K:K,MATCH('Lorri 401b'!N565,'Retirement Calculator'!A:A,0),0),0)</f>
        <v>16520.094745597391</v>
      </c>
      <c r="K565" s="455">
        <f t="shared" ca="1" si="53"/>
        <v>25731.446072924646</v>
      </c>
      <c r="L565" s="455">
        <f t="shared" ca="1" si="54"/>
        <v>6201278.5035748398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6201278.5035748398</v>
      </c>
      <c r="J566" s="455">
        <f t="array" ref="J566">IFERROR(INDEX('Retirement Calculator'!K:K,MATCH('Lorri 401b'!N566,'Retirement Calculator'!A:A,0),0),0)</f>
        <v>16520.094745597391</v>
      </c>
      <c r="K566" s="455">
        <f t="shared" ca="1" si="53"/>
        <v>25769.826703455175</v>
      </c>
      <c r="L566" s="455">
        <f t="shared" ca="1" si="54"/>
        <v>6210528.2355326973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6210528.2355326973</v>
      </c>
      <c r="J567" s="455">
        <f t="array" ref="J567">IFERROR(INDEX('Retirement Calculator'!K:K,MATCH('Lorri 401b'!N567,'Retirement Calculator'!A:A,0),0),0)</f>
        <v>16520.094745597391</v>
      </c>
      <c r="K567" s="455">
        <f t="shared" ca="1" si="53"/>
        <v>25808.367253279583</v>
      </c>
      <c r="L567" s="455">
        <f t="shared" ca="1" si="54"/>
        <v>6219816.5080403788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6219816.5080403788</v>
      </c>
      <c r="J568" s="455">
        <f t="array" ref="J568">IFERROR(INDEX('Retirement Calculator'!K:K,MATCH('Lorri 401b'!N568,'Retirement Calculator'!A:A,0),0),0)</f>
        <v>16520.094745597391</v>
      </c>
      <c r="K568" s="455">
        <f t="shared" ca="1" si="53"/>
        <v>25847.068388728254</v>
      </c>
      <c r="L568" s="455">
        <f t="shared" ca="1" si="54"/>
        <v>6229143.4816835094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6229143.4816835094</v>
      </c>
      <c r="J569" s="455">
        <f t="array" ref="J569">IFERROR(INDEX('Retirement Calculator'!K:K,MATCH('Lorri 401b'!N569,'Retirement Calculator'!A:A,0),0),0)</f>
        <v>16520.094745597391</v>
      </c>
      <c r="K569" s="455">
        <f t="shared" ca="1" si="53"/>
        <v>25885.930778907965</v>
      </c>
      <c r="L569" s="455">
        <f t="shared" ca="1" si="54"/>
        <v>6238509.3177168192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6238509.3177168192</v>
      </c>
      <c r="J570" s="455">
        <f t="array" ref="J570">IFERROR(INDEX('Retirement Calculator'!K:K,MATCH('Lorri 401b'!N570,'Retirement Calculator'!A:A,0),0),0)</f>
        <v>16520.094745597391</v>
      </c>
      <c r="K570" s="455">
        <f t="shared" ca="1" si="53"/>
        <v>25924.955095713423</v>
      </c>
      <c r="L570" s="455">
        <f t="shared" ca="1" si="54"/>
        <v>6247914.1780669345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6247914.1780669345</v>
      </c>
      <c r="J571" s="455">
        <f t="array" ref="J571">IFERROR(INDEX('Retirement Calculator'!K:K,MATCH('Lorri 401b'!N571,'Retirement Calculator'!A:A,0),0),0)</f>
        <v>16520.094745597391</v>
      </c>
      <c r="K571" s="455">
        <f t="shared" ca="1" si="53"/>
        <v>25964.142013838904</v>
      </c>
      <c r="L571" s="455">
        <f t="shared" ca="1" si="54"/>
        <v>6257358.2253351752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6257358.2253351752</v>
      </c>
      <c r="J572" s="455">
        <f t="array" ref="J572">IFERROR(INDEX('Retirement Calculator'!K:K,MATCH('Lorri 401b'!N572,'Retirement Calculator'!A:A,0),0),0)</f>
        <v>16520.094745597391</v>
      </c>
      <c r="K572" s="455">
        <f t="shared" ca="1" si="53"/>
        <v>26003.492210789904</v>
      </c>
      <c r="L572" s="455">
        <f t="shared" ca="1" si="54"/>
        <v>6266841.622800367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6266841.622800367</v>
      </c>
      <c r="J573" s="455">
        <f t="array" ref="J573">IFERROR(INDEX('Retirement Calculator'!K:K,MATCH('Lorri 401b'!N573,'Retirement Calculator'!A:A,0),0),0)</f>
        <v>16520.094745597391</v>
      </c>
      <c r="K573" s="455">
        <f t="shared" ca="1" si="53"/>
        <v>26043.006366894871</v>
      </c>
      <c r="L573" s="455">
        <f t="shared" ca="1" si="54"/>
        <v>6276364.5344216637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6276364.5344216637</v>
      </c>
      <c r="J574" s="455">
        <f t="array" ref="J574">IFERROR(INDEX('Retirement Calculator'!K:K,MATCH('Lorri 401b'!N574,'Retirement Calculator'!A:A,0),0),0)</f>
        <v>16520.094745597391</v>
      </c>
      <c r="K574" s="455">
        <f t="shared" ca="1" si="53"/>
        <v>26082.68516531694</v>
      </c>
      <c r="L574" s="455">
        <f t="shared" ca="1" si="54"/>
        <v>6285927.1248413827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6285927.1248413827</v>
      </c>
      <c r="J575" s="455">
        <f t="array" ref="J575">IFERROR(INDEX('Retirement Calculator'!K:K,MATCH('Lorri 401b'!N575,'Retirement Calculator'!A:A,0),0),0)</f>
        <v>16520.094745597391</v>
      </c>
      <c r="K575" s="455">
        <f t="shared" ca="1" si="53"/>
        <v>26122.52929206577</v>
      </c>
      <c r="L575" s="455">
        <f t="shared" ca="1" si="54"/>
        <v>6295529.5593878506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6295529.5593878506</v>
      </c>
      <c r="J576" s="455">
        <f t="array" ref="J576">IFERROR(INDEX('Retirement Calculator'!K:K,MATCH('Lorri 401b'!N576,'Retirement Calculator'!A:A,0),0),0)</f>
        <v>16520.094745597391</v>
      </c>
      <c r="K576" s="455">
        <f t="shared" ca="1" si="53"/>
        <v>26162.539436009385</v>
      </c>
      <c r="L576" s="455">
        <f t="shared" ca="1" si="54"/>
        <v>6305172.0040782625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6305172.0040782625</v>
      </c>
      <c r="J577" s="455">
        <f t="array" ref="J577">IFERROR(INDEX('Retirement Calculator'!K:K,MATCH('Lorri 401b'!N577,'Retirement Calculator'!A:A,0),0),0)</f>
        <v>16520.094745597391</v>
      </c>
      <c r="K577" s="455">
        <f t="shared" ca="1" si="53"/>
        <v>26202.716288886102</v>
      </c>
      <c r="L577" s="455">
        <f t="shared" ca="1" si="54"/>
        <v>6314854.6256215507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6314854.6256215507</v>
      </c>
      <c r="J578" s="455">
        <f t="array" ref="J578">IFERROR(INDEX('Retirement Calculator'!K:K,MATCH('Lorri 401b'!N578,'Retirement Calculator'!A:A,0),0),0)</f>
        <v>16520.094745597391</v>
      </c>
      <c r="K578" s="455">
        <f t="shared" ca="1" si="53"/>
        <v>26243.060545316472</v>
      </c>
      <c r="L578" s="455">
        <f t="shared" ca="1" si="54"/>
        <v>6324577.5914212698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6324577.5914212698</v>
      </c>
      <c r="J579" s="455">
        <f t="array" ref="J579">IFERROR(INDEX('Retirement Calculator'!K:K,MATCH('Lorri 401b'!N579,'Retirement Calculator'!A:A,0),0),0)</f>
        <v>16520.094745597391</v>
      </c>
      <c r="K579" s="455">
        <f t="shared" ca="1" si="53"/>
        <v>26283.5729028153</v>
      </c>
      <c r="L579" s="455">
        <f t="shared" ca="1" si="54"/>
        <v>6334341.0695784874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6334341.0695784874</v>
      </c>
      <c r="J580" s="455">
        <f t="array" ref="J580">IFERROR(INDEX('Retirement Calculator'!K:K,MATCH('Lorri 401b'!N580,'Retirement Calculator'!A:A,0),0),0)</f>
        <v>16520.094745597391</v>
      </c>
      <c r="K580" s="455">
        <f t="shared" ca="1" si="53"/>
        <v>26324.254061803706</v>
      </c>
      <c r="L580" s="455">
        <f t="shared" ca="1" si="54"/>
        <v>6344145.2288946938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6344145.2288946938</v>
      </c>
      <c r="J581" s="455">
        <f t="array" ref="J581">IFERROR(INDEX('Retirement Calculator'!K:K,MATCH('Lorri 401b'!N581,'Retirement Calculator'!A:A,0),0),0)</f>
        <v>16520.094745597391</v>
      </c>
      <c r="K581" s="455">
        <f t="shared" ca="1" si="53"/>
        <v>26365.104725621233</v>
      </c>
      <c r="L581" s="455">
        <f t="shared" ca="1" si="54"/>
        <v>6353990.2388747176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6353990.2388747176</v>
      </c>
      <c r="J582" s="455">
        <f t="array" ref="J582">IFERROR(INDEX('Retirement Calculator'!K:K,MATCH('Lorri 401b'!N582,'Retirement Calculator'!A:A,0),0),0)</f>
        <v>16520.094745597391</v>
      </c>
      <c r="K582" s="455">
        <f t="shared" ca="1" si="53"/>
        <v>26406.125600537998</v>
      </c>
      <c r="L582" s="455">
        <f t="shared" ca="1" si="54"/>
        <v>6363876.269729658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6363876.269729658</v>
      </c>
      <c r="J583" s="455">
        <f t="array" ref="J583">IFERROR(INDEX('Retirement Calculator'!K:K,MATCH('Lorri 401b'!N583,'Retirement Calculator'!A:A,0),0),0)</f>
        <v>16520.094745597391</v>
      </c>
      <c r="K583" s="455">
        <f t="shared" ca="1" si="53"/>
        <v>26447.317395766917</v>
      </c>
      <c r="L583" s="455">
        <f t="shared" ca="1" si="54"/>
        <v>6373803.4923798274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6373803.4923798274</v>
      </c>
      <c r="J584" s="455">
        <f t="array" ref="J584">IFERROR(INDEX('Retirement Calculator'!K:K,MATCH('Lorri 401b'!N584,'Retirement Calculator'!A:A,0),0),0)</f>
        <v>16520.094745597391</v>
      </c>
      <c r="K584" s="455">
        <f t="shared" ca="1" si="53"/>
        <v>26488.680823475956</v>
      </c>
      <c r="L584" s="455">
        <f t="shared" ca="1" si="54"/>
        <v>6383772.0784577057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6383772.0784577057</v>
      </c>
      <c r="J585" s="455">
        <f t="array" ref="J585">IFERROR(INDEX('Retirement Calculator'!K:K,MATCH('Lorri 401b'!N585,'Retirement Calculator'!A:A,0),0),0)</f>
        <v>16520.094745597391</v>
      </c>
      <c r="K585" s="455">
        <f t="shared" ca="1" si="53"/>
        <v>26530.216598800449</v>
      </c>
      <c r="L585" s="455">
        <f t="shared" ca="1" si="54"/>
        <v>6393782.2003109083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6393782.2003109083</v>
      </c>
      <c r="J586" s="455">
        <f t="array" ref="J586">IFERROR(INDEX('Retirement Calculator'!K:K,MATCH('Lorri 401b'!N586,'Retirement Calculator'!A:A,0),0),0)</f>
        <v>16520.094745597391</v>
      </c>
      <c r="K586" s="455">
        <f t="shared" ca="1" si="53"/>
        <v>26571.925439855459</v>
      </c>
      <c r="L586" s="455">
        <f t="shared" ca="1" si="54"/>
        <v>6403834.0310051655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6403834.0310051655</v>
      </c>
      <c r="J587" s="455">
        <f t="array" ref="J587">IFERROR(INDEX('Retirement Calculator'!K:K,MATCH('Lorri 401b'!N587,'Retirement Calculator'!A:A,0),0),0)</f>
        <v>16520.094745597391</v>
      </c>
      <c r="K587" s="455">
        <f t="shared" ca="1" si="53"/>
        <v>26613.808067748199</v>
      </c>
      <c r="L587" s="455">
        <f t="shared" ca="1" si="54"/>
        <v>6413927.7443273161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6413927.7443273161</v>
      </c>
      <c r="J588" s="455">
        <f t="array" ref="J588">IFERROR(INDEX('Retirement Calculator'!K:K,MATCH('Lorri 401b'!N588,'Retirement Calculator'!A:A,0),0),0)</f>
        <v>16520.094745597391</v>
      </c>
      <c r="K588" s="455">
        <f t="shared" ca="1" si="53"/>
        <v>26655.865206590493</v>
      </c>
      <c r="L588" s="455">
        <f t="shared" ca="1" si="54"/>
        <v>6424063.5147883091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6424063.5147883091</v>
      </c>
      <c r="J589" s="455">
        <f t="array" ref="J589">IFERROR(INDEX('Retirement Calculator'!K:K,MATCH('Lorri 401b'!N589,'Retirement Calculator'!A:A,0),0),0)</f>
        <v>16520.094745597391</v>
      </c>
      <c r="K589" s="455">
        <f t="shared" ca="1" si="53"/>
        <v>26698.097583511295</v>
      </c>
      <c r="L589" s="455">
        <f t="shared" ca="1" si="54"/>
        <v>6434241.5176262222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6434241.5176262222</v>
      </c>
      <c r="J590" s="455">
        <f t="array" ref="J590">IFERROR(INDEX('Retirement Calculator'!K:K,MATCH('Lorri 401b'!N590,'Retirement Calculator'!A:A,0),0),0)</f>
        <v>16520.094745597391</v>
      </c>
      <c r="K590" s="455">
        <f t="shared" ca="1" si="53"/>
        <v>26740.505928669267</v>
      </c>
      <c r="L590" s="455">
        <f t="shared" ca="1" si="54"/>
        <v>6444461.9288092935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6444461.9288092935</v>
      </c>
      <c r="J591" s="455">
        <f t="array" ref="J591">IFERROR(INDEX('Retirement Calculator'!K:K,MATCH('Lorri 401b'!N591,'Retirement Calculator'!A:A,0),0),0)</f>
        <v>16520.094745597391</v>
      </c>
      <c r="K591" s="455">
        <f t="shared" ca="1" si="53"/>
        <v>26783.090975265397</v>
      </c>
      <c r="L591" s="455">
        <f t="shared" ca="1" si="54"/>
        <v>6454724.9250389608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6454724.9250389608</v>
      </c>
      <c r="J592" s="455">
        <f t="array" ref="J592">IFERROR(INDEX('Retirement Calculator'!K:K,MATCH('Lorri 401b'!N592,'Retirement Calculator'!A:A,0),0),0)</f>
        <v>16520.094745597391</v>
      </c>
      <c r="K592" s="455">
        <f t="shared" ca="1" si="53"/>
        <v>26825.853459555678</v>
      </c>
      <c r="L592" s="455">
        <f t="shared" ca="1" si="54"/>
        <v>6465030.6837529186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6465030.6837529186</v>
      </c>
      <c r="J593" s="455">
        <f t="array" ref="J593">IFERROR(INDEX('Retirement Calculator'!K:K,MATCH('Lorri 401b'!N593,'Retirement Calculator'!A:A,0),0),0)</f>
        <v>16520.094745597391</v>
      </c>
      <c r="K593" s="455">
        <f t="shared" ca="1" si="53"/>
        <v>26868.794120863837</v>
      </c>
      <c r="L593" s="455">
        <f t="shared" ca="1" si="54"/>
        <v>6475379.3831281848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6475379.3831281848</v>
      </c>
      <c r="J594" s="455">
        <f t="array" ref="J594">IFERROR(INDEX('Retirement Calculator'!K:K,MATCH('Lorri 401b'!N594,'Retirement Calculator'!A:A,0),0),0)</f>
        <v>16520.094745597391</v>
      </c>
      <c r="K594" s="455">
        <f t="shared" ca="1" si="53"/>
        <v>26911.913701594112</v>
      </c>
      <c r="L594" s="455">
        <f t="shared" ca="1" si="54"/>
        <v>6485771.2020841809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6485771.2020841809</v>
      </c>
      <c r="J595" s="455">
        <f t="array" ref="J595">IFERROR(INDEX('Retirement Calculator'!K:K,MATCH('Lorri 401b'!N595,'Retirement Calculator'!A:A,0),0),0)</f>
        <v>16520.094745597391</v>
      </c>
      <c r="K595" s="455">
        <f t="shared" ca="1" si="53"/>
        <v>26955.212947244097</v>
      </c>
      <c r="L595" s="455">
        <f t="shared" ca="1" si="54"/>
        <v>6496206.3202858269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6496206.3202858269</v>
      </c>
      <c r="J596" s="455">
        <f t="array" ref="J596">IFERROR(INDEX('Retirement Calculator'!K:K,MATCH('Lorri 401b'!N596,'Retirement Calculator'!A:A,0),0),0)</f>
        <v>16520.094745597391</v>
      </c>
      <c r="K596" s="455">
        <f t="shared" ca="1" si="53"/>
        <v>26998.692606417622</v>
      </c>
      <c r="L596" s="455">
        <f t="shared" ca="1" si="54"/>
        <v>6506684.9181466466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6506684.9181466466</v>
      </c>
      <c r="J597" s="455">
        <f t="array" ref="J597">IFERROR(INDEX('Retirement Calculator'!K:K,MATCH('Lorri 401b'!N597,'Retirement Calculator'!A:A,0),0),0)</f>
        <v>16520.094745597391</v>
      </c>
      <c r="K597" s="455">
        <f t="shared" ca="1" si="53"/>
        <v>27042.353430837702</v>
      </c>
      <c r="L597" s="455">
        <f t="shared" ca="1" si="54"/>
        <v>6517207.1768318862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6517207.1768318862</v>
      </c>
      <c r="J598" s="455">
        <f t="array" ref="J598">IFERROR(INDEX('Retirement Calculator'!K:K,MATCH('Lorri 401b'!N598,'Retirement Calculator'!A:A,0),0),0)</f>
        <v>16520.094745597391</v>
      </c>
      <c r="K598" s="455">
        <f t="shared" ca="1" si="53"/>
        <v>27086.196175359535</v>
      </c>
      <c r="L598" s="455">
        <f t="shared" ca="1" si="54"/>
        <v>6527773.2782616476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6527773.2782616476</v>
      </c>
      <c r="J599" s="455">
        <f t="array" ref="J599">IFERROR(INDEX('Retirement Calculator'!K:K,MATCH('Lorri 401b'!N599,'Retirement Calculator'!A:A,0),0),0)</f>
        <v>16520.094745597391</v>
      </c>
      <c r="K599" s="455">
        <f t="shared" ca="1" si="53"/>
        <v>27130.221597983542</v>
      </c>
      <c r="L599" s="455">
        <f t="shared" ca="1" si="54"/>
        <v>6538383.4051140333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6538383.4051140333</v>
      </c>
      <c r="J600" s="455">
        <f t="array" ref="J600">IFERROR(INDEX('Retirement Calculator'!K:K,MATCH('Lorri 401b'!N600,'Retirement Calculator'!A:A,0),0),0)</f>
        <v>16520.094745597391</v>
      </c>
      <c r="K600" s="455">
        <f t="shared" ca="1" si="53"/>
        <v>27174.430459868479</v>
      </c>
      <c r="L600" s="455">
        <f t="shared" ca="1" si="54"/>
        <v>6549037.7408283036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6549037.7408283036</v>
      </c>
      <c r="J601" s="455">
        <f t="array" ref="J601">IFERROR(INDEX('Retirement Calculator'!K:K,MATCH('Lorri 401b'!N601,'Retirement Calculator'!A:A,0),0),0)</f>
        <v>16520.094745597391</v>
      </c>
      <c r="K601" s="455">
        <f t="shared" ca="1" si="53"/>
        <v>27218.823525344607</v>
      </c>
      <c r="L601" s="455">
        <f t="shared" ca="1" si="54"/>
        <v>6559736.4696080508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6559736.4696080508</v>
      </c>
      <c r="J602" s="455">
        <f t="array" ref="J602">IFERROR(INDEX('Retirement Calculator'!K:K,MATCH('Lorri 401b'!N602,'Retirement Calculator'!A:A,0),0),0)</f>
        <v>16520.094745597391</v>
      </c>
      <c r="K602" s="455">
        <f t="shared" ca="1" si="53"/>
        <v>27263.401561926887</v>
      </c>
      <c r="L602" s="455">
        <f t="shared" ca="1" si="54"/>
        <v>6570479.77642438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6570479.77642438</v>
      </c>
      <c r="J603" s="455">
        <f t="array" ref="J603">IFERROR(INDEX('Retirement Calculator'!K:K,MATCH('Lorri 401b'!N603,'Retirement Calculator'!A:A,0),0),0)</f>
        <v>16520.094745597391</v>
      </c>
      <c r="K603" s="455">
        <f t="shared" ca="1" si="53"/>
        <v>27308.165340328262</v>
      </c>
      <c r="L603" s="455">
        <f t="shared" ca="1" si="54"/>
        <v>6581267.8470191108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6581267.8470191108</v>
      </c>
      <c r="J604" s="455">
        <f t="array" ref="J604">IFERROR(INDEX('Retirement Calculator'!K:K,MATCH('Lorri 401b'!N604,'Retirement Calculator'!A:A,0),0),0)</f>
        <v>16520.094745597391</v>
      </c>
      <c r="K604" s="455">
        <f t="shared" ca="1" si="53"/>
        <v>27353.115634472972</v>
      </c>
      <c r="L604" s="455">
        <f t="shared" ca="1" si="54"/>
        <v>6592100.867907986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6592100.867907986</v>
      </c>
      <c r="J605" s="455">
        <f t="array" ref="J605">IFERROR(INDEX('Retirement Calculator'!K:K,MATCH('Lorri 401b'!N605,'Retirement Calculator'!A:A,0),0),0)</f>
        <v>16520.094745597391</v>
      </c>
      <c r="K605" s="455">
        <f t="shared" ca="1" si="53"/>
        <v>27398.253221509949</v>
      </c>
      <c r="L605" s="455">
        <f t="shared" ca="1" si="54"/>
        <v>6602979.0263838982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6602979.0263838982</v>
      </c>
      <c r="J606" s="455">
        <f t="array" ref="J606">IFERROR(INDEX('Retirement Calculator'!K:K,MATCH('Lorri 401b'!N606,'Retirement Calculator'!A:A,0),0),0)</f>
        <v>16520.094745597391</v>
      </c>
      <c r="K606" s="455">
        <f t="shared" ca="1" si="53"/>
        <v>27443.578881826252</v>
      </c>
      <c r="L606" s="455">
        <f t="shared" ca="1" si="54"/>
        <v>6613902.5105201267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6613902.5105201267</v>
      </c>
      <c r="J607" s="455">
        <f t="array" ref="J607">IFERROR(INDEX('Retirement Calculator'!K:K,MATCH('Lorri 401b'!N607,'Retirement Calculator'!A:A,0),0),0)</f>
        <v>16520.094745597391</v>
      </c>
      <c r="K607" s="455">
        <f t="shared" ca="1" si="53"/>
        <v>27489.093399060537</v>
      </c>
      <c r="L607" s="455">
        <f t="shared" ca="1" si="54"/>
        <v>6624871.5091735898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6624871.5091735898</v>
      </c>
      <c r="J608" s="455">
        <f t="array" ref="J608">IFERROR(INDEX('Retirement Calculator'!K:K,MATCH('Lorri 401b'!N608,'Retirement Calculator'!A:A,0),0),0)</f>
        <v>16520.094745597391</v>
      </c>
      <c r="K608" s="455">
        <f t="shared" ca="1" si="53"/>
        <v>27534.797560116629</v>
      </c>
      <c r="L608" s="455">
        <f t="shared" ca="1" si="54"/>
        <v>6635886.2119881082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6635886.2119881082</v>
      </c>
      <c r="J609" s="455">
        <f t="array" ref="J609">IFERROR(INDEX('Retirement Calculator'!K:K,MATCH('Lorri 401b'!N609,'Retirement Calculator'!A:A,0),0),0)</f>
        <v>16520.094745597391</v>
      </c>
      <c r="K609" s="455">
        <f t="shared" ca="1" si="53"/>
        <v>27580.692155177127</v>
      </c>
      <c r="L609" s="455">
        <f t="shared" ca="1" si="54"/>
        <v>6646946.8093976872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6646946.8093976872</v>
      </c>
      <c r="J610" s="455">
        <f t="array" ref="J610">IFERROR(INDEX('Retirement Calculator'!K:K,MATCH('Lorri 401b'!N610,'Retirement Calculator'!A:A,0),0),0)</f>
        <v>16520.094745597391</v>
      </c>
      <c r="K610" s="455">
        <f t="shared" ca="1" si="53"/>
        <v>27626.77797771704</v>
      </c>
      <c r="L610" s="455">
        <f t="shared" ca="1" si="54"/>
        <v>6658053.4926298065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6658053.4926298065</v>
      </c>
      <c r="J611" s="455">
        <f t="array" ref="J611">IFERROR(INDEX('Retirement Calculator'!K:K,MATCH('Lorri 401b'!N611,'Retirement Calculator'!A:A,0),0),0)</f>
        <v>16520.094745597391</v>
      </c>
      <c r="K611" s="455">
        <f t="shared" ca="1" si="53"/>
        <v>27673.055824517534</v>
      </c>
      <c r="L611" s="455">
        <f t="shared" ca="1" si="54"/>
        <v>6669206.453708726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6669206.453708726</v>
      </c>
      <c r="J612" s="455">
        <f t="array" ref="J612">IFERROR(INDEX('Retirement Calculator'!K:K,MATCH('Lorri 401b'!N612,'Retirement Calculator'!A:A,0),0),0)</f>
        <v>16520.094745597391</v>
      </c>
      <c r="K612" s="455">
        <f t="shared" ca="1" si="53"/>
        <v>27719.526495679696</v>
      </c>
      <c r="L612" s="455">
        <f t="shared" ca="1" si="54"/>
        <v>6680405.8854588075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6680405.8854588075</v>
      </c>
      <c r="J613" s="455">
        <f t="array" ref="J613">IFERROR(INDEX('Retirement Calculator'!K:K,MATCH('Lorri 401b'!N613,'Retirement Calculator'!A:A,0),0),0)</f>
        <v>16520.094745597391</v>
      </c>
      <c r="K613" s="455">
        <f t="shared" ca="1" si="53"/>
        <v>27766.190794638373</v>
      </c>
      <c r="L613" s="455">
        <f t="shared" ca="1" si="54"/>
        <v>6691651.981507848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6691651.981507848</v>
      </c>
      <c r="J614" s="455">
        <f t="array" ref="J614">IFERROR(INDEX('Retirement Calculator'!K:K,MATCH('Lorri 401b'!N614,'Retirement Calculator'!A:A,0),0),0)</f>
        <v>16520.094745597391</v>
      </c>
      <c r="K614" s="455">
        <f t="shared" ca="1" si="53"/>
        <v>27813.049528176041</v>
      </c>
      <c r="L614" s="455">
        <f t="shared" ca="1" si="54"/>
        <v>6702944.9362904262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6702944.9362904262</v>
      </c>
      <c r="J615" s="455">
        <f t="array" ref="J615">IFERROR(INDEX('Retirement Calculator'!K:K,MATCH('Lorri 401b'!N615,'Retirement Calculator'!A:A,0),0),0)</f>
        <v>16520.094745597391</v>
      </c>
      <c r="K615" s="455">
        <f t="shared" ca="1" si="53"/>
        <v>27860.103506436779</v>
      </c>
      <c r="L615" s="455">
        <f t="shared" ca="1" si="54"/>
        <v>6714284.9450512649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6714284.9450512649</v>
      </c>
      <c r="J616" s="455">
        <f t="array" ref="J616">IFERROR(INDEX('Retirement Calculator'!K:K,MATCH('Lorri 401b'!N616,'Retirement Calculator'!A:A,0),0),0)</f>
        <v>16520.094745597391</v>
      </c>
      <c r="K616" s="455">
        <f t="shared" ca="1" si="53"/>
        <v>27907.353542940276</v>
      </c>
      <c r="L616" s="455">
        <f t="shared" ca="1" si="54"/>
        <v>6725672.2038486078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6725672.2038486078</v>
      </c>
      <c r="J617" s="455">
        <f t="array" ref="J617">IFERROR(INDEX('Retirement Calculator'!K:K,MATCH('Lorri 401b'!N617,'Retirement Calculator'!A:A,0),0),0)</f>
        <v>16520.094745597391</v>
      </c>
      <c r="K617" s="455">
        <f t="shared" ca="1" si="53"/>
        <v>27954.800454595876</v>
      </c>
      <c r="L617" s="455">
        <f t="shared" ca="1" si="54"/>
        <v>6737106.9095576061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6737106.9095576061</v>
      </c>
      <c r="J618" s="455">
        <f t="array" ref="J618">IFERROR(INDEX('Retirement Calculator'!K:K,MATCH('Lorri 401b'!N618,'Retirement Calculator'!A:A,0),0),0)</f>
        <v>16520.094745597391</v>
      </c>
      <c r="K618" s="455">
        <f t="shared" ca="1" si="53"/>
        <v>28002.445061716702</v>
      </c>
      <c r="L618" s="455">
        <f t="shared" ca="1" si="54"/>
        <v>6748589.2598737245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6748589.2598737245</v>
      </c>
      <c r="J619" s="455">
        <f t="array" ref="J619">IFERROR(INDEX('Retirement Calculator'!K:K,MATCH('Lorri 401b'!N619,'Retirement Calculator'!A:A,0),0),0)</f>
        <v>16520.094745597391</v>
      </c>
      <c r="K619" s="455">
        <f t="shared" ca="1" si="53"/>
        <v>28050.288188033861</v>
      </c>
      <c r="L619" s="455">
        <f t="shared" ca="1" si="54"/>
        <v>6760119.4533161605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6760119.4533161605</v>
      </c>
      <c r="J620" s="455">
        <f t="array" ref="J620">IFERROR(INDEX('Retirement Calculator'!K:K,MATCH('Lorri 401b'!N620,'Retirement Calculator'!A:A,0),0),0)</f>
        <v>16520.094745597391</v>
      </c>
      <c r="K620" s="455">
        <f t="shared" ca="1" si="53"/>
        <v>28098.330660710679</v>
      </c>
      <c r="L620" s="455">
        <f t="shared" ca="1" si="54"/>
        <v>6771697.6892312737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6771697.6892312737</v>
      </c>
      <c r="J621" s="455">
        <f t="array" ref="J621">IFERROR(INDEX('Retirement Calculator'!K:K,MATCH('Lorri 401b'!N621,'Retirement Calculator'!A:A,0),0),0)</f>
        <v>16520.094745597391</v>
      </c>
      <c r="K621" s="455">
        <f t="shared" ca="1" si="53"/>
        <v>28146.57331035698</v>
      </c>
      <c r="L621" s="455">
        <f t="shared" ca="1" si="54"/>
        <v>6783324.1677960325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6783324.1677960325</v>
      </c>
      <c r="J622" s="455">
        <f t="array" ref="J622">IFERROR(INDEX('Retirement Calculator'!K:K,MATCH('Lorri 401b'!N622,'Retirement Calculator'!A:A,0),0),0)</f>
        <v>16520.094745597391</v>
      </c>
      <c r="K622" s="455">
        <f t="shared" ca="1" si="53"/>
        <v>28195.016971043478</v>
      </c>
      <c r="L622" s="455">
        <f t="shared" ca="1" si="54"/>
        <v>6794999.090021478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6794999.090021478</v>
      </c>
      <c r="J623" s="455">
        <f t="array" ref="J623">IFERROR(INDEX('Retirement Calculator'!K:K,MATCH('Lorri 401b'!N623,'Retirement Calculator'!A:A,0),0),0)</f>
        <v>16520.094745597391</v>
      </c>
      <c r="K623" s="455">
        <f t="shared" ca="1" si="53"/>
        <v>28243.662480316169</v>
      </c>
      <c r="L623" s="455">
        <f t="shared" ca="1" si="54"/>
        <v>6806722.6577561963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6806722.6577561963</v>
      </c>
      <c r="J624" s="455">
        <f t="array" ref="J624">IFERROR(INDEX('Retirement Calculator'!K:K,MATCH('Lorri 401b'!N624,'Retirement Calculator'!A:A,0),0),0)</f>
        <v>16520.094745597391</v>
      </c>
      <c r="K624" s="455">
        <f t="shared" ca="1" si="53"/>
        <v>28292.510679210827</v>
      </c>
      <c r="L624" s="455">
        <f t="shared" ca="1" si="54"/>
        <v>6818495.0736898091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6818495.0736898091</v>
      </c>
      <c r="J625" s="455">
        <f t="array" ref="J625">IFERROR(INDEX('Retirement Calculator'!K:K,MATCH('Lorri 401b'!N625,'Retirement Calculator'!A:A,0),0),0)</f>
        <v>16520.094745597391</v>
      </c>
      <c r="K625" s="455">
        <f t="shared" ca="1" si="53"/>
        <v>28341.562412267547</v>
      </c>
      <c r="L625" s="455">
        <f t="shared" ca="1" si="54"/>
        <v>6830316.5413564788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6830316.5413564788</v>
      </c>
      <c r="J626" s="455">
        <f t="array" ref="J626">IFERROR(INDEX('Retirement Calculator'!K:K,MATCH('Lorri 401b'!N626,'Retirement Calculator'!A:A,0),0),0)</f>
        <v>16520.094745597391</v>
      </c>
      <c r="K626" s="455">
        <f t="shared" ca="1" si="53"/>
        <v>28390.818527545336</v>
      </c>
      <c r="L626" s="455">
        <f t="shared" ca="1" si="54"/>
        <v>6842187.2651384268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6842187.2651384268</v>
      </c>
      <c r="J627" s="455">
        <f t="array" ref="J627">IFERROR(INDEX('Retirement Calculator'!K:K,MATCH('Lorri 401b'!N627,'Retirement Calculator'!A:A,0),0),0)</f>
        <v>16520.094745597391</v>
      </c>
      <c r="K627" s="455">
        <f t="shared" ca="1" si="53"/>
        <v>28440.279876636789</v>
      </c>
      <c r="L627" s="455">
        <f t="shared" ca="1" si="54"/>
        <v>6854107.4502694653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6854107.4502694653</v>
      </c>
      <c r="J628" s="455">
        <f t="array" ref="J628">IFERROR(INDEX('Retirement Calculator'!K:K,MATCH('Lorri 401b'!N628,'Retirement Calculator'!A:A,0),0),0)</f>
        <v>16520.094745597391</v>
      </c>
      <c r="K628" s="455">
        <f t="shared" ca="1" si="53"/>
        <v>28489.94731468278</v>
      </c>
      <c r="L628" s="455">
        <f t="shared" ca="1" si="54"/>
        <v>6866077.3028385499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6866077.3028385499</v>
      </c>
      <c r="J629" s="455">
        <f t="array" ref="J629">IFERROR(INDEX('Retirement Calculator'!K:K,MATCH('Lorri 401b'!N629,'Retirement Calculator'!A:A,0),0),0)</f>
        <v>16520.094745597391</v>
      </c>
      <c r="K629" s="455">
        <f t="shared" ca="1" si="53"/>
        <v>28539.8217003873</v>
      </c>
      <c r="L629" s="455">
        <f t="shared" ca="1" si="54"/>
        <v>6878097.0297933398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6878097.0297933398</v>
      </c>
      <c r="J630" s="455">
        <f t="array" ref="J630">IFERROR(INDEX('Retirement Calculator'!K:K,MATCH('Lorri 401b'!N630,'Retirement Calculator'!A:A,0),0),0)</f>
        <v>16520.094745597391</v>
      </c>
      <c r="K630" s="455">
        <f t="shared" ca="1" si="53"/>
        <v>28589.903896032258</v>
      </c>
      <c r="L630" s="455">
        <f t="shared" ca="1" si="54"/>
        <v>6890166.8389437739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6890166.8389437739</v>
      </c>
      <c r="J631" s="455">
        <f t="array" ref="J631">IFERROR(INDEX('Retirement Calculator'!K:K,MATCH('Lorri 401b'!N631,'Retirement Calculator'!A:A,0),0),0)</f>
        <v>16520.094745597391</v>
      </c>
      <c r="K631" s="455">
        <f t="shared" ca="1" si="53"/>
        <v>28640.194767492401</v>
      </c>
      <c r="L631" s="455">
        <f t="shared" ca="1" si="54"/>
        <v>6902286.9389656689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6902286.9389656689</v>
      </c>
      <c r="J632" s="455">
        <f t="array" ref="J632">IFERROR(INDEX('Retirement Calculator'!K:K,MATCH('Lorri 401b'!N632,'Retirement Calculator'!A:A,0),0),0)</f>
        <v>16520.094745597391</v>
      </c>
      <c r="K632" s="455">
        <f t="shared" ca="1" si="53"/>
        <v>28690.695184250293</v>
      </c>
      <c r="L632" s="455">
        <f t="shared" ca="1" si="54"/>
        <v>6914457.5394043215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6914457.5394043215</v>
      </c>
      <c r="J633" s="455">
        <f t="array" ref="J633">IFERROR(INDEX('Retirement Calculator'!K:K,MATCH('Lorri 401b'!N633,'Retirement Calculator'!A:A,0),0),0)</f>
        <v>16520.094745597391</v>
      </c>
      <c r="K633" s="455">
        <f t="shared" ca="1" si="53"/>
        <v>28741.406019411348</v>
      </c>
      <c r="L633" s="455">
        <f t="shared" ca="1" si="54"/>
        <v>6926678.8506781347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6926678.8506781347</v>
      </c>
      <c r="J634" s="455">
        <f t="array" ref="J634">IFERROR(INDEX('Retirement Calculator'!K:K,MATCH('Lorri 401b'!N634,'Retirement Calculator'!A:A,0),0),0)</f>
        <v>16520.094745597391</v>
      </c>
      <c r="K634" s="455">
        <f t="shared" ca="1" si="53"/>
        <v>28792.328149718902</v>
      </c>
      <c r="L634" s="455">
        <f t="shared" ca="1" si="54"/>
        <v>6938951.0840822561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6938951.0840822561</v>
      </c>
      <c r="J635" s="455">
        <f t="array" ref="J635">IFERROR(INDEX('Retirement Calculator'!K:K,MATCH('Lorri 401b'!N635,'Retirement Calculator'!A:A,0),0),0)</f>
        <v>16520.094745597391</v>
      </c>
      <c r="K635" s="455">
        <f t="shared" ca="1" si="53"/>
        <v>28843.462455569414</v>
      </c>
      <c r="L635" s="455">
        <f t="shared" ca="1" si="54"/>
        <v>6951274.451792228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6951274.451792228</v>
      </c>
      <c r="J636" s="455">
        <f t="array" ref="J636">IFERROR(INDEX('Retirement Calculator'!K:K,MATCH('Lorri 401b'!N636,'Retirement Calculator'!A:A,0),0),0)</f>
        <v>16520.094745597391</v>
      </c>
      <c r="K636" s="455">
        <f t="shared" ca="1" si="53"/>
        <v>28894.809821027626</v>
      </c>
      <c r="L636" s="455">
        <f t="shared" ca="1" si="54"/>
        <v>6963649.1668676576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6963649.1668676576</v>
      </c>
      <c r="J637" s="455">
        <f t="array" ref="J637">IFERROR(INDEX('Retirement Calculator'!K:K,MATCH('Lorri 401b'!N637,'Retirement Calculator'!A:A,0),0),0)</f>
        <v>16520.094745597391</v>
      </c>
      <c r="K637" s="455">
        <f t="shared" ca="1" si="53"/>
        <v>28946.371133841916</v>
      </c>
      <c r="L637" s="455">
        <f t="shared" ca="1" si="54"/>
        <v>6976075.4432559013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6976075.4432559013</v>
      </c>
      <c r="J638" s="455">
        <f t="array" ref="J638">IFERROR(INDEX('Retirement Calculator'!K:K,MATCH('Lorri 401b'!N638,'Retirement Calculator'!A:A,0),0),0)</f>
        <v>16520.094745597391</v>
      </c>
      <c r="K638" s="455">
        <f t="shared" ca="1" si="53"/>
        <v>28998.147285459596</v>
      </c>
      <c r="L638" s="455">
        <f t="shared" ca="1" si="54"/>
        <v>6988553.4957957631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6988553.4957957631</v>
      </c>
      <c r="J639" s="455">
        <f t="array" ref="J639">IFERROR(INDEX('Retirement Calculator'!K:K,MATCH('Lorri 401b'!N639,'Retirement Calculator'!A:A,0),0),0)</f>
        <v>16520.094745597391</v>
      </c>
      <c r="K639" s="455">
        <f t="shared" ca="1" si="53"/>
        <v>29050.139171042356</v>
      </c>
      <c r="L639" s="455">
        <f t="shared" ca="1" si="54"/>
        <v>7001083.5402212078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7001083.5402212078</v>
      </c>
      <c r="J640" s="455">
        <f t="array" ref="J640">IFERROR(INDEX('Retirement Calculator'!K:K,MATCH('Lorri 401b'!N640,'Retirement Calculator'!A:A,0),0),0)</f>
        <v>16520.094745597391</v>
      </c>
      <c r="K640" s="455">
        <f t="shared" ca="1" si="53"/>
        <v>29102.347689481703</v>
      </c>
      <c r="L640" s="455">
        <f t="shared" ca="1" si="54"/>
        <v>7013665.7931650914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7013665.7931650914</v>
      </c>
      <c r="J641" s="455">
        <f t="array" ref="J641">IFERROR(INDEX('Retirement Calculator'!K:K,MATCH('Lorri 401b'!N641,'Retirement Calculator'!A:A,0),0),0)</f>
        <v>16520.094745597391</v>
      </c>
      <c r="K641" s="455">
        <f t="shared" ca="1" si="53"/>
        <v>29154.77374341456</v>
      </c>
      <c r="L641" s="455">
        <f t="shared" ca="1" si="54"/>
        <v>7026300.4721629079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7026300.4721629079</v>
      </c>
      <c r="J642" s="455">
        <f t="array" ref="J642">IFERROR(INDEX('Retirement Calculator'!K:K,MATCH('Lorri 401b'!N642,'Retirement Calculator'!A:A,0),0),0)</f>
        <v>16520.094745597391</v>
      </c>
      <c r="K642" s="455">
        <f t="shared" ca="1" si="53"/>
        <v>29207.418239238788</v>
      </c>
      <c r="L642" s="455">
        <f t="shared" ca="1" si="54"/>
        <v>7038987.7956565488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7038987.7956565488</v>
      </c>
      <c r="J643" s="455">
        <f t="array" ref="J643">IFERROR(INDEX('Retirement Calculator'!K:K,MATCH('Lorri 401b'!N643,'Retirement Calculator'!A:A,0),0),0)</f>
        <v>16520.094745597391</v>
      </c>
      <c r="K643" s="455">
        <f t="shared" ca="1" si="53"/>
        <v>29260.282087128962</v>
      </c>
      <c r="L643" s="455">
        <f t="shared" ca="1" si="54"/>
        <v>7051727.9829980796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7051727.9829980796</v>
      </c>
      <c r="J644" s="455">
        <f t="array" ref="J644">IFERROR(INDEX('Retirement Calculator'!K:K,MATCH('Lorri 401b'!N644,'Retirement Calculator'!A:A,0),0),0)</f>
        <v>16520.094745597391</v>
      </c>
      <c r="K644" s="455">
        <f t="shared" ca="1" si="53"/>
        <v>29313.366201052006</v>
      </c>
      <c r="L644" s="455">
        <f t="shared" ca="1" si="54"/>
        <v>7064521.2544535343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7064521.2544535343</v>
      </c>
      <c r="J645" s="455">
        <f t="array" ref="J645">IFERROR(INDEX('Retirement Calculator'!K:K,MATCH('Lorri 401b'!N645,'Retirement Calculator'!A:A,0),0),0)</f>
        <v>16520.094745597391</v>
      </c>
      <c r="K645" s="455">
        <f t="shared" ca="1" si="53"/>
        <v>29366.671498783067</v>
      </c>
      <c r="L645" s="455">
        <f t="shared" ca="1" si="54"/>
        <v>7077367.8312067194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7077367.8312067194</v>
      </c>
      <c r="J646" s="455">
        <f t="array" ref="J646">IFERROR(INDEX('Retirement Calculator'!K:K,MATCH('Lorri 401b'!N646,'Retirement Calculator'!A:A,0),0),0)</f>
        <v>16520.094745597391</v>
      </c>
      <c r="K646" s="455">
        <f t="shared" ca="1" si="53"/>
        <v>29420.198901921343</v>
      </c>
      <c r="L646" s="455">
        <f t="shared" ca="1" si="54"/>
        <v>7090267.9353630431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7090267.9353630431</v>
      </c>
      <c r="J647" s="455">
        <f t="array" ref="J647">IFERROR(INDEX('Retirement Calculator'!K:K,MATCH('Lorri 401b'!N647,'Retirement Calculator'!A:A,0),0),0)</f>
        <v>16520.094745597391</v>
      </c>
      <c r="K647" s="455">
        <f t="shared" ca="1" si="53"/>
        <v>29473.949335906025</v>
      </c>
      <c r="L647" s="455">
        <f t="shared" ca="1" si="54"/>
        <v>7103221.789953351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7103221.789953351</v>
      </c>
      <c r="J648" s="455">
        <f t="array" ref="J648">IFERROR(INDEX('Retirement Calculator'!K:K,MATCH('Lorri 401b'!N648,'Retirement Calculator'!A:A,0),0),0)</f>
        <v>16520.094745597391</v>
      </c>
      <c r="K648" s="455">
        <f t="shared" ca="1" si="53"/>
        <v>29527.923730032308</v>
      </c>
      <c r="L648" s="455">
        <f t="shared" ca="1" si="54"/>
        <v>7116229.6189377857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7116229.6189377857</v>
      </c>
      <c r="J649" s="455">
        <f t="array" ref="J649">IFERROR(INDEX('Retirement Calculator'!K:K,MATCH('Lorri 401b'!N649,'Retirement Calculator'!A:A,0),0),0)</f>
        <v>16520.094745597391</v>
      </c>
      <c r="K649" s="455">
        <f t="shared" ca="1" si="53"/>
        <v>29582.123017467449</v>
      </c>
      <c r="L649" s="455">
        <f t="shared" ca="1" si="54"/>
        <v>7129291.6472096555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7129291.6472096555</v>
      </c>
      <c r="J650" s="455">
        <f t="array" ref="J650">IFERROR(INDEX('Retirement Calculator'!K:K,MATCH('Lorri 401b'!N650,'Retirement Calculator'!A:A,0),0),0)</f>
        <v>16520.094745597391</v>
      </c>
      <c r="K650" s="455">
        <f t="shared" ca="1" si="53"/>
        <v>29636.548135266905</v>
      </c>
      <c r="L650" s="455">
        <f t="shared" ca="1" si="54"/>
        <v>7142408.1005993243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7142408.1005993243</v>
      </c>
      <c r="J651" s="455">
        <f t="array" ref="J651">IFERROR(INDEX('Retirement Calculator'!K:K,MATCH('Lorri 401b'!N651,'Retirement Calculator'!A:A,0),0),0)</f>
        <v>16520.094745597391</v>
      </c>
      <c r="K651" s="455">
        <f t="shared" ca="1" si="53"/>
        <v>29691.200024390524</v>
      </c>
      <c r="L651" s="455">
        <f t="shared" ca="1" si="54"/>
        <v>7155579.2058781171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7155579.2058781171</v>
      </c>
      <c r="J652" s="455">
        <f t="array" ref="J652">IFERROR(INDEX('Retirement Calculator'!K:K,MATCH('Lorri 401b'!N652,'Retirement Calculator'!A:A,0),0),0)</f>
        <v>16520.094745597391</v>
      </c>
      <c r="K652" s="455">
        <f t="shared" ca="1" si="53"/>
        <v>29746.079629718832</v>
      </c>
      <c r="L652" s="455">
        <f t="shared" ca="1" si="54"/>
        <v>7168805.1907622386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7168805.1907622386</v>
      </c>
      <c r="J653" s="455">
        <f t="array" ref="J653">IFERROR(INDEX('Retirement Calculator'!K:K,MATCH('Lorri 401b'!N653,'Retirement Calculator'!A:A,0),0),0)</f>
        <v>16520.094745597391</v>
      </c>
      <c r="K653" s="455">
        <f t="shared" ca="1" si="53"/>
        <v>29801.187900069337</v>
      </c>
      <c r="L653" s="455">
        <f t="shared" ca="1" si="54"/>
        <v>7182086.2839167099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7182086.2839167099</v>
      </c>
      <c r="J654" s="455">
        <f t="array" ref="J654">IFERROR(INDEX('Retirement Calculator'!K:K,MATCH('Lorri 401b'!N654,'Retirement Calculator'!A:A,0),0),0)</f>
        <v>16520.094745597391</v>
      </c>
      <c r="K654" s="455">
        <f t="shared" ca="1" si="53"/>
        <v>29856.525788212966</v>
      </c>
      <c r="L654" s="455">
        <f t="shared" ca="1" si="54"/>
        <v>7195422.7149593253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7195422.7149593253</v>
      </c>
      <c r="J655" s="455">
        <f t="array" ref="J655">IFERROR(INDEX('Retirement Calculator'!K:K,MATCH('Lorri 401b'!N655,'Retirement Calculator'!A:A,0),0),0)</f>
        <v>16520.094745597391</v>
      </c>
      <c r="K655" s="455">
        <f t="shared" ca="1" si="53"/>
        <v>29912.094250890532</v>
      </c>
      <c r="L655" s="455">
        <f t="shared" ca="1" si="54"/>
        <v>7208814.7144646179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7208814.7144646179</v>
      </c>
      <c r="J656" s="455">
        <f t="array" ref="J656">IFERROR(INDEX('Retirement Calculator'!K:K,MATCH('Lorri 401b'!N656,'Retirement Calculator'!A:A,0),0),0)</f>
        <v>16520.094745597391</v>
      </c>
      <c r="K656" s="455">
        <f t="shared" ca="1" si="53"/>
        <v>29967.894248829245</v>
      </c>
      <c r="L656" s="455">
        <f t="shared" ca="1" si="54"/>
        <v>7222262.5139678493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7222262.5139678493</v>
      </c>
      <c r="J657" s="455">
        <f t="array" ref="J657">IFERROR(INDEX('Retirement Calculator'!K:K,MATCH('Lorri 401b'!N657,'Retirement Calculator'!A:A,0),0),0)</f>
        <v>16520.094745597391</v>
      </c>
      <c r="K657" s="455">
        <f t="shared" ca="1" si="53"/>
        <v>30023.926746759378</v>
      </c>
      <c r="L657" s="455">
        <f t="shared" ca="1" si="54"/>
        <v>7235766.3459690111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7235766.3459690111</v>
      </c>
      <c r="J658" s="455">
        <f t="array" ref="J658">IFERROR(INDEX('Retirement Calculator'!K:K,MATCH('Lorri 401b'!N658,'Retirement Calculator'!A:A,0),0),0)</f>
        <v>16520.094745597391</v>
      </c>
      <c r="K658" s="455">
        <f t="shared" ca="1" si="53"/>
        <v>30080.192713430883</v>
      </c>
      <c r="L658" s="455">
        <f t="shared" ca="1" si="54"/>
        <v>7249326.4439368444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7249326.4439368444</v>
      </c>
      <c r="J659" s="455">
        <f t="array" ref="J659">IFERROR(INDEX('Retirement Calculator'!K:K,MATCH('Lorri 401b'!N659,'Retirement Calculator'!A:A,0),0),0)</f>
        <v>16520.094745597391</v>
      </c>
      <c r="K659" s="455">
        <f t="shared" ca="1" si="53"/>
        <v>30136.693121630189</v>
      </c>
      <c r="L659" s="455">
        <f t="shared" ca="1" si="54"/>
        <v>7262943.0423128763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7262943.0423128763</v>
      </c>
      <c r="J660" s="455">
        <f t="array" ref="J660">IFERROR(INDEX('Retirement Calculator'!K:K,MATCH('Lorri 401b'!N660,'Retirement Calculator'!A:A,0),0),0)</f>
        <v>16520.094745597391</v>
      </c>
      <c r="K660" s="455">
        <f t="shared" ca="1" si="53"/>
        <v>30193.428948196994</v>
      </c>
      <c r="L660" s="455">
        <f t="shared" ca="1" si="54"/>
        <v>7276616.3765154751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7276616.3765154751</v>
      </c>
      <c r="J661" s="455">
        <f t="array" ref="J661">IFERROR(INDEX('Retirement Calculator'!K:K,MATCH('Lorri 401b'!N661,'Retirement Calculator'!A:A,0),0),0)</f>
        <v>16520.094745597391</v>
      </c>
      <c r="K661" s="455">
        <f t="shared" ca="1" si="53"/>
        <v>30250.401174041159</v>
      </c>
      <c r="L661" s="455">
        <f t="shared" ca="1" si="54"/>
        <v>7290346.6829439187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7290346.6829439187</v>
      </c>
      <c r="J662" s="455">
        <f t="array" ref="J662">IFERROR(INDEX('Retirement Calculator'!K:K,MATCH('Lorri 401b'!N662,'Retirement Calculator'!A:A,0),0),0)</f>
        <v>16520.094745597391</v>
      </c>
      <c r="K662" s="455">
        <f t="shared" ca="1" si="53"/>
        <v>30307.610784159671</v>
      </c>
      <c r="L662" s="455">
        <f t="shared" ca="1" si="54"/>
        <v>7304134.1989824809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7304134.1989824809</v>
      </c>
      <c r="J663" s="455">
        <f t="array" ref="J663">IFERROR(INDEX('Retirement Calculator'!K:K,MATCH('Lorri 401b'!N663,'Retirement Calculator'!A:A,0),0),0)</f>
        <v>16520.094745597391</v>
      </c>
      <c r="K663" s="455">
        <f t="shared" ca="1" si="53"/>
        <v>30365.058767653682</v>
      </c>
      <c r="L663" s="455">
        <f t="shared" ca="1" si="54"/>
        <v>7317979.1630045371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7317979.1630045371</v>
      </c>
      <c r="J664" s="455">
        <f t="array" ref="J664">IFERROR(INDEX('Retirement Calculator'!K:K,MATCH('Lorri 401b'!N664,'Retirement Calculator'!A:A,0),0),0)</f>
        <v>16520.094745597391</v>
      </c>
      <c r="K664" s="455">
        <f t="shared" ca="1" si="53"/>
        <v>30422.746117745581</v>
      </c>
      <c r="L664" s="455">
        <f t="shared" ca="1" si="54"/>
        <v>7331881.8143766848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7331881.8143766848</v>
      </c>
      <c r="J665" s="455">
        <f t="array" ref="J665">IFERROR(INDEX('Retirement Calculator'!K:K,MATCH('Lorri 401b'!N665,'Retirement Calculator'!A:A,0),0),0)</f>
        <v>16520.094745597391</v>
      </c>
      <c r="K665" s="455">
        <f t="shared" ca="1" si="53"/>
        <v>30480.673831796197</v>
      </c>
      <c r="L665" s="455">
        <f t="shared" ca="1" si="54"/>
        <v>7345842.3934628833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7345842.3934628833</v>
      </c>
      <c r="J666" s="455">
        <f t="array" ref="J666">IFERROR(INDEX('Retirement Calculator'!K:K,MATCH('Lorri 401b'!N666,'Retirement Calculator'!A:A,0),0),0)</f>
        <v>16520.094745597391</v>
      </c>
      <c r="K666" s="455">
        <f t="shared" ca="1" si="53"/>
        <v>30538.842911322023</v>
      </c>
      <c r="L666" s="455">
        <f t="shared" ca="1" si="54"/>
        <v>7359861.1416286072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7359861.1416286072</v>
      </c>
      <c r="J667" s="455">
        <f t="array" ref="J667">IFERROR(INDEX('Retirement Calculator'!K:K,MATCH('Lorri 401b'!N667,'Retirement Calculator'!A:A,0),0),0)</f>
        <v>16520.094745597391</v>
      </c>
      <c r="K667" s="455">
        <f t="shared" ca="1" si="53"/>
        <v>30597.254362012536</v>
      </c>
      <c r="L667" s="455">
        <f t="shared" ca="1" si="54"/>
        <v>7373938.3012450216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7373938.3012450216</v>
      </c>
      <c r="J668" s="455">
        <f t="array" ref="J668">IFERROR(INDEX('Retirement Calculator'!K:K,MATCH('Lorri 401b'!N668,'Retirement Calculator'!A:A,0),0),0)</f>
        <v>16520.094745597391</v>
      </c>
      <c r="K668" s="455">
        <f t="shared" ca="1" si="53"/>
        <v>30655.909193747604</v>
      </c>
      <c r="L668" s="455">
        <f t="shared" ca="1" si="54"/>
        <v>7388074.1156931715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7388074.1156931715</v>
      </c>
      <c r="J669" s="455">
        <f t="array" ref="J669">IFERROR(INDEX('Retirement Calculator'!K:K,MATCH('Lorri 401b'!N669,'Retirement Calculator'!A:A,0),0),0)</f>
        <v>16520.094745597391</v>
      </c>
      <c r="K669" s="455">
        <f t="shared" ca="1" si="53"/>
        <v>30714.808420614889</v>
      </c>
      <c r="L669" s="455">
        <f t="shared" ca="1" si="54"/>
        <v>7402268.829368189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7402268.829368189</v>
      </c>
      <c r="J670" s="455">
        <f t="array" ref="J670">IFERROR(INDEX('Retirement Calculator'!K:K,MATCH('Lorri 401b'!N670,'Retirement Calculator'!A:A,0),0),0)</f>
        <v>16520.094745597391</v>
      </c>
      <c r="K670" s="455">
        <f t="shared" ca="1" si="53"/>
        <v>30773.953060927463</v>
      </c>
      <c r="L670" s="455">
        <f t="shared" ca="1" si="54"/>
        <v>7416522.687683519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7416522.687683519</v>
      </c>
      <c r="J671" s="455">
        <f t="array" ref="J671">IFERROR(INDEX('Retirement Calculator'!K:K,MATCH('Lorri 401b'!N671,'Retirement Calculator'!A:A,0),0),0)</f>
        <v>16520.094745597391</v>
      </c>
      <c r="K671" s="455">
        <f t="shared" ca="1" si="53"/>
        <v>30833.344137241336</v>
      </c>
      <c r="L671" s="455">
        <f t="shared" ca="1" si="54"/>
        <v>7430835.9370751623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7430835.9370751623</v>
      </c>
      <c r="J672" s="455">
        <f t="array" ref="J672">IFERROR(INDEX('Retirement Calculator'!K:K,MATCH('Lorri 401b'!N672,'Retirement Calculator'!A:A,0),0),0)</f>
        <v>16520.094745597391</v>
      </c>
      <c r="K672" s="455">
        <f t="shared" ca="1" si="53"/>
        <v>30892.982676373183</v>
      </c>
      <c r="L672" s="455">
        <f t="shared" ca="1" si="54"/>
        <v>7445208.8250059374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7445208.8250059374</v>
      </c>
      <c r="J673" s="455">
        <f t="array" ref="J673">IFERROR(INDEX('Retirement Calculator'!K:K,MATCH('Lorri 401b'!N673,'Retirement Calculator'!A:A,0),0),0)</f>
        <v>16520.094745597391</v>
      </c>
      <c r="K673" s="455">
        <f t="shared" ca="1" si="53"/>
        <v>30952.869709418079</v>
      </c>
      <c r="L673" s="455">
        <f t="shared" ca="1" si="54"/>
        <v>7459641.5999697577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7459641.5999697577</v>
      </c>
      <c r="J674" s="455">
        <f t="array" ref="J674">IFERROR(INDEX('Retirement Calculator'!K:K,MATCH('Lorri 401b'!N674,'Retirement Calculator'!A:A,0),0),0)</f>
        <v>16520.094745597391</v>
      </c>
      <c r="K674" s="455">
        <f t="shared" ca="1" si="53"/>
        <v>31013.006271767332</v>
      </c>
      <c r="L674" s="455">
        <f t="shared" ca="1" si="54"/>
        <v>7474134.5114959273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7474134.5114959273</v>
      </c>
      <c r="J675" s="455">
        <f t="array" ref="J675">IFERROR(INDEX('Retirement Calculator'!K:K,MATCH('Lorri 401b'!N675,'Retirement Calculator'!A:A,0),0),0)</f>
        <v>16520.094745597391</v>
      </c>
      <c r="K675" s="455">
        <f t="shared" ca="1" si="53"/>
        <v>31073.393403126374</v>
      </c>
      <c r="L675" s="455">
        <f t="shared" ca="1" si="54"/>
        <v>7488687.8101534555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7488687.8101534555</v>
      </c>
      <c r="J676" s="455">
        <f t="array" ref="J676">IFERROR(INDEX('Retirement Calculator'!K:K,MATCH('Lorri 401b'!N676,'Retirement Calculator'!A:A,0),0),0)</f>
        <v>16520.094745597391</v>
      </c>
      <c r="K676" s="455">
        <f t="shared" ca="1" si="53"/>
        <v>31134.032147532736</v>
      </c>
      <c r="L676" s="455">
        <f t="shared" ca="1" si="54"/>
        <v>7503301.74755539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7503301.74755539</v>
      </c>
      <c r="J677" s="455">
        <f t="array" ref="J677">IFERROR(INDEX('Retirement Calculator'!K:K,MATCH('Lorri 401b'!N677,'Retirement Calculator'!A:A,0),0),0)</f>
        <v>16520.094745597391</v>
      </c>
      <c r="K677" s="455">
        <f t="shared" ca="1" si="53"/>
        <v>31194.923553374134</v>
      </c>
      <c r="L677" s="455">
        <f t="shared" ca="1" si="54"/>
        <v>7517976.5763631668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7517976.5763631668</v>
      </c>
      <c r="J678" s="455">
        <f t="array" ref="J678">IFERROR(INDEX('Retirement Calculator'!K:K,MATCH('Lorri 401b'!N678,'Retirement Calculator'!A:A,0),0),0)</f>
        <v>16520.094745597391</v>
      </c>
      <c r="K678" s="455">
        <f t="shared" ca="1" si="53"/>
        <v>31256.068673406538</v>
      </c>
      <c r="L678" s="455">
        <f t="shared" ca="1" si="54"/>
        <v>7532712.5502909757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7532712.5502909757</v>
      </c>
      <c r="J679" s="455">
        <f t="array" ref="J679">IFERROR(INDEX('Retirement Calculator'!K:K,MATCH('Lorri 401b'!N679,'Retirement Calculator'!A:A,0),0),0)</f>
        <v>16520.094745597391</v>
      </c>
      <c r="K679" s="455">
        <f t="shared" ca="1" si="53"/>
        <v>31317.468564772407</v>
      </c>
      <c r="L679" s="455">
        <f t="shared" ca="1" si="54"/>
        <v>7547509.92411015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7547509.92411015</v>
      </c>
      <c r="J680" s="455">
        <f t="array" ref="J680">IFERROR(INDEX('Retirement Calculator'!K:K,MATCH('Lorri 401b'!N680,'Retirement Calculator'!A:A,0),0),0)</f>
        <v>16520.094745597391</v>
      </c>
      <c r="K680" s="455">
        <f t="shared" ca="1" si="53"/>
        <v>31379.124289018971</v>
      </c>
      <c r="L680" s="455">
        <f t="shared" ca="1" si="54"/>
        <v>7562368.9536535712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7562368.9536535712</v>
      </c>
      <c r="J681" s="455">
        <f t="array" ref="J681">IFERROR(INDEX('Retirement Calculator'!K:K,MATCH('Lorri 401b'!N681,'Retirement Calculator'!A:A,0),0),0)</f>
        <v>16520.094745597391</v>
      </c>
      <c r="K681" s="455">
        <f t="shared" ca="1" si="53"/>
        <v>31441.036912116553</v>
      </c>
      <c r="L681" s="455">
        <f t="shared" ca="1" si="54"/>
        <v>7577289.8958200896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7577289.8958200896</v>
      </c>
      <c r="J682" s="455">
        <f t="array" ref="J682">IFERROR(INDEX('Retirement Calculator'!K:K,MATCH('Lorri 401b'!N682,'Retirement Calculator'!A:A,0),0),0)</f>
        <v>16520.094745597391</v>
      </c>
      <c r="K682" s="455">
        <f t="shared" ca="1" si="53"/>
        <v>31503.20750447705</v>
      </c>
      <c r="L682" s="455">
        <f t="shared" ca="1" si="54"/>
        <v>7592273.0085789692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7592273.0085789692</v>
      </c>
      <c r="J683" s="455">
        <f t="array" ref="J683">IFERROR(INDEX('Retirement Calculator'!K:K,MATCH('Lorri 401b'!N683,'Retirement Calculator'!A:A,0),0),0)</f>
        <v>16520.094745597391</v>
      </c>
      <c r="K683" s="455">
        <f t="shared" ca="1" si="53"/>
        <v>31565.63714097238</v>
      </c>
      <c r="L683" s="455">
        <f t="shared" ca="1" si="54"/>
        <v>7607318.5509743439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7607318.5509743439</v>
      </c>
      <c r="J684" s="455">
        <f t="array" ref="J684">IFERROR(INDEX('Retirement Calculator'!K:K,MATCH('Lorri 401b'!N684,'Retirement Calculator'!A:A,0),0),0)</f>
        <v>16520.094745597391</v>
      </c>
      <c r="K684" s="455">
        <f t="shared" ca="1" si="53"/>
        <v>31628.326900953107</v>
      </c>
      <c r="L684" s="455">
        <f t="shared" ca="1" si="54"/>
        <v>7622426.7831296995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7622426.7831296995</v>
      </c>
      <c r="J685" s="455">
        <f t="array" ref="J685">IFERROR(INDEX('Retirement Calculator'!K:K,MATCH('Lorri 401b'!N685,'Retirement Calculator'!A:A,0),0),0)</f>
        <v>16520.094745597391</v>
      </c>
      <c r="K685" s="455">
        <f t="shared" ca="1" si="53"/>
        <v>31691.277868267094</v>
      </c>
      <c r="L685" s="455">
        <f t="shared" ca="1" si="54"/>
        <v>7637597.9662523689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7637597.9662523689</v>
      </c>
      <c r="J686" s="455">
        <f t="array" ref="J686">IFERROR(INDEX('Retirement Calculator'!K:K,MATCH('Lorri 401b'!N686,'Retirement Calculator'!A:A,0),0),0)</f>
        <v>16520.094745597391</v>
      </c>
      <c r="K686" s="455">
        <f t="shared" ca="1" si="53"/>
        <v>31754.49113127821</v>
      </c>
      <c r="L686" s="455">
        <f t="shared" ca="1" si="54"/>
        <v>7652832.3626380488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7652832.3626380488</v>
      </c>
      <c r="J687" s="455">
        <f t="array" ref="J687">IFERROR(INDEX('Retirement Calculator'!K:K,MATCH('Lorri 401b'!N687,'Retirement Calculator'!A:A,0),0),0)</f>
        <v>16520.094745597391</v>
      </c>
      <c r="K687" s="455">
        <f t="shared" ca="1" si="53"/>
        <v>31817.967782885211</v>
      </c>
      <c r="L687" s="455">
        <f t="shared" ca="1" si="54"/>
        <v>7668130.2356753359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7668130.2356753359</v>
      </c>
      <c r="J688" s="455">
        <f t="array" ref="J688">IFERROR(INDEX('Retirement Calculator'!K:K,MATCH('Lorri 401b'!N688,'Retirement Calculator'!A:A,0),0),0)</f>
        <v>16520.094745597391</v>
      </c>
      <c r="K688" s="455">
        <f t="shared" ca="1" si="53"/>
        <v>31881.708920540575</v>
      </c>
      <c r="L688" s="455">
        <f t="shared" ca="1" si="54"/>
        <v>7683491.8498502783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7683491.8498502783</v>
      </c>
      <c r="J689" s="455">
        <f t="array" ref="J689">IFERROR(INDEX('Retirement Calculator'!K:K,MATCH('Lorri 401b'!N689,'Retirement Calculator'!A:A,0),0),0)</f>
        <v>16520.094745597391</v>
      </c>
      <c r="K689" s="455">
        <f t="shared" ca="1" si="53"/>
        <v>31945.715646269502</v>
      </c>
      <c r="L689" s="455">
        <f t="shared" ca="1" si="54"/>
        <v>7698917.4707509503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7698917.4707509503</v>
      </c>
      <c r="J690" s="455">
        <f t="array" ref="J690">IFERROR(INDEX('Retirement Calculator'!K:K,MATCH('Lorri 401b'!N690,'Retirement Calculator'!A:A,0),0),0)</f>
        <v>16520.094745597391</v>
      </c>
      <c r="K690" s="455">
        <f t="shared" ca="1" si="53"/>
        <v>32009.98906668897</v>
      </c>
      <c r="L690" s="455">
        <f t="shared" ca="1" si="54"/>
        <v>7714407.3650720417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7714407.3650720417</v>
      </c>
      <c r="J691" s="455">
        <f t="array" ref="J691">IFERROR(INDEX('Retirement Calculator'!K:K,MATCH('Lorri 401b'!N691,'Retirement Calculator'!A:A,0),0),0)</f>
        <v>16520.094745597391</v>
      </c>
      <c r="K691" s="455">
        <f t="shared" ca="1" si="53"/>
        <v>32074.530293026848</v>
      </c>
      <c r="L691" s="455">
        <f t="shared" ca="1" si="54"/>
        <v>7729961.8006194709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7729961.8006194709</v>
      </c>
      <c r="J692" s="455">
        <f t="array" ref="J692">IFERROR(INDEX('Retirement Calculator'!K:K,MATCH('Lorri 401b'!N692,'Retirement Calculator'!A:A,0),0),0)</f>
        <v>16520.094745597391</v>
      </c>
      <c r="K692" s="455">
        <f t="shared" ca="1" si="53"/>
        <v>32139.340441141136</v>
      </c>
      <c r="L692" s="455">
        <f t="shared" ca="1" si="54"/>
        <v>7745581.0463150144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7745581.0463150144</v>
      </c>
      <c r="J693" s="455">
        <f t="array" ref="J693">IFERROR(INDEX('Retirement Calculator'!K:K,MATCH('Lorri 401b'!N693,'Retirement Calculator'!A:A,0),0),0)</f>
        <v>16520.094745597391</v>
      </c>
      <c r="K693" s="455">
        <f t="shared" ca="1" si="53"/>
        <v>32204.420631539233</v>
      </c>
      <c r="L693" s="455">
        <f t="shared" ca="1" si="54"/>
        <v>7761265.3722009556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7761265.3722009556</v>
      </c>
      <c r="J694" s="455">
        <f t="array" ref="J694">IFERROR(INDEX('Retirement Calculator'!K:K,MATCH('Lorri 401b'!N694,'Retirement Calculator'!A:A,0),0),0)</f>
        <v>16520.094745597391</v>
      </c>
      <c r="K694" s="455">
        <f t="shared" ca="1" si="53"/>
        <v>32269.771989397323</v>
      </c>
      <c r="L694" s="455">
        <f t="shared" ca="1" si="54"/>
        <v>7777015.0494447555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7777015.0494447555</v>
      </c>
      <c r="J695" s="455">
        <f t="array" ref="J695">IFERROR(INDEX('Retirement Calculator'!K:K,MATCH('Lorri 401b'!N695,'Retirement Calculator'!A:A,0),0),0)</f>
        <v>16520.094745597391</v>
      </c>
      <c r="K695" s="455">
        <f t="shared" ca="1" si="53"/>
        <v>32335.395644579829</v>
      </c>
      <c r="L695" s="455">
        <f t="shared" ca="1" si="54"/>
        <v>7792830.3503437378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7792830.3503437378</v>
      </c>
      <c r="J696" s="455">
        <f t="array" ref="J696">IFERROR(INDEX('Retirement Calculator'!K:K,MATCH('Lorri 401b'!N696,'Retirement Calculator'!A:A,0),0),0)</f>
        <v>16520.094745597391</v>
      </c>
      <c r="K696" s="455">
        <f t="shared" ca="1" si="53"/>
        <v>32401.292731658916</v>
      </c>
      <c r="L696" s="455">
        <f t="shared" ca="1" si="54"/>
        <v>7808711.5483297985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7808711.5483297985</v>
      </c>
      <c r="J697" s="455">
        <f t="array" ref="J697">IFERROR(INDEX('Retirement Calculator'!K:K,MATCH('Lorri 401b'!N697,'Retirement Calculator'!A:A,0),0),0)</f>
        <v>16520.094745597391</v>
      </c>
      <c r="K697" s="455">
        <f t="shared" ca="1" si="53"/>
        <v>32467.464389934168</v>
      </c>
      <c r="L697" s="455">
        <f t="shared" ca="1" si="54"/>
        <v>7824658.9179741349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7824658.9179741349</v>
      </c>
      <c r="J698" s="455">
        <f t="array" ref="J698">IFERROR(INDEX('Retirement Calculator'!K:K,MATCH('Lorri 401b'!N698,'Retirement Calculator'!A:A,0),0),0)</f>
        <v>16520.094745597391</v>
      </c>
      <c r="K698" s="455">
        <f t="shared" ca="1" si="53"/>
        <v>32533.911763452237</v>
      </c>
      <c r="L698" s="455">
        <f t="shared" ca="1" si="54"/>
        <v>7840672.7349919891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7840672.7349919891</v>
      </c>
      <c r="J699" s="455">
        <f t="array" ref="J699">IFERROR(INDEX('Retirement Calculator'!K:K,MATCH('Lorri 401b'!N699,'Retirement Calculator'!A:A,0),0),0)</f>
        <v>16520.094745597391</v>
      </c>
      <c r="K699" s="455">
        <f t="shared" ca="1" si="53"/>
        <v>32600.636001026633</v>
      </c>
      <c r="L699" s="455">
        <f t="shared" ca="1" si="54"/>
        <v>7856753.2762474176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7856753.2762474176</v>
      </c>
      <c r="J700" s="455">
        <f t="array" ref="J700">IFERROR(INDEX('Retirement Calculator'!K:K,MATCH('Lorri 401b'!N700,'Retirement Calculator'!A:A,0),0),0)</f>
        <v>16520.094745597391</v>
      </c>
      <c r="K700" s="455">
        <f t="shared" ca="1" si="53"/>
        <v>32667.638256257582</v>
      </c>
      <c r="L700" s="455">
        <f t="shared" ca="1" si="54"/>
        <v>7872900.8197580772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7872900.8197580772</v>
      </c>
      <c r="J701" s="455">
        <f t="array" ref="J701">IFERROR(INDEX('Retirement Calculator'!K:K,MATCH('Lorri 401b'!N701,'Retirement Calculator'!A:A,0),0),0)</f>
        <v>16520.094745597391</v>
      </c>
      <c r="K701" s="455">
        <f t="shared" ca="1" si="53"/>
        <v>32734.919687551996</v>
      </c>
      <c r="L701" s="455">
        <f t="shared" ca="1" si="54"/>
        <v>7889115.6447000317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7889115.6447000317</v>
      </c>
      <c r="J702" s="455">
        <f t="array" ref="J702">IFERROR(INDEX('Retirement Calculator'!K:K,MATCH('Lorri 401b'!N702,'Retirement Calculator'!A:A,0),0),0)</f>
        <v>16520.094745597391</v>
      </c>
      <c r="K702" s="455">
        <f t="shared" ca="1" si="53"/>
        <v>32802.481458143469</v>
      </c>
      <c r="L702" s="455">
        <f t="shared" ca="1" si="54"/>
        <v>7905398.0314125773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7905398.0314125773</v>
      </c>
      <c r="J703" s="455">
        <f t="array" ref="J703">IFERROR(INDEX('Retirement Calculator'!K:K,MATCH('Lorri 401b'!N703,'Retirement Calculator'!A:A,0),0),0)</f>
        <v>16520.094745597391</v>
      </c>
      <c r="K703" s="455">
        <f t="shared" ca="1" si="53"/>
        <v>32870.324736112416</v>
      </c>
      <c r="L703" s="455">
        <f t="shared" ca="1" si="54"/>
        <v>7921748.2614030922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7921748.2614030922</v>
      </c>
      <c r="J704" s="455">
        <f t="array" ref="J704">IFERROR(INDEX('Retirement Calculator'!K:K,MATCH('Lorri 401b'!N704,'Retirement Calculator'!A:A,0),0),0)</f>
        <v>16520.094745597391</v>
      </c>
      <c r="K704" s="455">
        <f t="shared" ca="1" si="53"/>
        <v>32938.450694406223</v>
      </c>
      <c r="L704" s="455">
        <f t="shared" ca="1" si="54"/>
        <v>7938166.6173519008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7938166.6173519008</v>
      </c>
      <c r="J705" s="455">
        <f t="array" ref="J705">IFERROR(INDEX('Retirement Calculator'!K:K,MATCH('Lorri 401b'!N705,'Retirement Calculator'!A:A,0),0),0)</f>
        <v>16520.094745597391</v>
      </c>
      <c r="K705" s="455">
        <f t="shared" ca="1" si="53"/>
        <v>33006.860510859602</v>
      </c>
      <c r="L705" s="455">
        <f t="shared" ca="1" si="54"/>
        <v>7954653.3831171626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7954653.3831171626</v>
      </c>
      <c r="J706" s="455">
        <f t="array" ref="J706">IFERROR(INDEX('Retirement Calculator'!K:K,MATCH('Lorri 401b'!N706,'Retirement Calculator'!A:A,0),0),0)</f>
        <v>16520.094745597391</v>
      </c>
      <c r="K706" s="455">
        <f t="shared" ca="1" si="53"/>
        <v>33075.55536821486</v>
      </c>
      <c r="L706" s="455">
        <f t="shared" ca="1" si="54"/>
        <v>7971208.8437397797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7971208.8437397797</v>
      </c>
      <c r="J707" s="455">
        <f t="array" ref="J707">IFERROR(INDEX('Retirement Calculator'!K:K,MATCH('Lorri 401b'!N707,'Retirement Calculator'!A:A,0),0),0)</f>
        <v>16520.094745597391</v>
      </c>
      <c r="K707" s="455">
        <f t="shared" ca="1" si="53"/>
        <v>33144.536454142421</v>
      </c>
      <c r="L707" s="455">
        <f t="shared" ca="1" si="54"/>
        <v>7987833.2854483239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7987833.2854483239</v>
      </c>
      <c r="J708" s="455">
        <f t="array" ref="J708">IFERROR(INDEX('Retirement Calculator'!K:K,MATCH('Lorri 401b'!N708,'Retirement Calculator'!A:A,0),0),0)</f>
        <v>16520.094745597391</v>
      </c>
      <c r="K708" s="455">
        <f t="shared" ca="1" si="53"/>
        <v>33213.804961261361</v>
      </c>
      <c r="L708" s="455">
        <f t="shared" ca="1" si="54"/>
        <v>8004526.9956639875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8004526.9956639875</v>
      </c>
      <c r="J709" s="455">
        <f t="array" ref="J709">IFERROR(INDEX('Retirement Calculator'!K:K,MATCH('Lorri 401b'!N709,'Retirement Calculator'!A:A,0),0),0)</f>
        <v>16520.094745597391</v>
      </c>
      <c r="K709" s="455">
        <f t="shared" ca="1" si="53"/>
        <v>33283.362087159956</v>
      </c>
      <c r="L709" s="455">
        <f t="shared" ca="1" si="54"/>
        <v>8021290.26300555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8021290.26300555</v>
      </c>
      <c r="J710" s="455">
        <f t="array" ref="J710">IFERROR(INDEX('Retirement Calculator'!K:K,MATCH('Lorri 401b'!N710,'Retirement Calculator'!A:A,0),0),0)</f>
        <v>16520.094745597391</v>
      </c>
      <c r="K710" s="455">
        <f t="shared" ca="1" si="53"/>
        <v>33353.209034416461</v>
      </c>
      <c r="L710" s="455">
        <f t="shared" ca="1" si="54"/>
        <v>8038123.377294369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8038123.377294369</v>
      </c>
      <c r="J711" s="455">
        <f t="array" ref="J711">IFERROR(INDEX('Retirement Calculator'!K:K,MATCH('Lorri 401b'!N711,'Retirement Calculator'!A:A,0),0),0)</f>
        <v>16520.094745597391</v>
      </c>
      <c r="K711" s="455">
        <f t="shared" ca="1" si="53"/>
        <v>33423.34701061988</v>
      </c>
      <c r="L711" s="455">
        <f t="shared" ca="1" si="54"/>
        <v>8055026.6295593912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8055026.6295593912</v>
      </c>
      <c r="J712" s="455">
        <f t="array" ref="J712">IFERROR(INDEX('Retirement Calculator'!K:K,MATCH('Lorri 401b'!N712,'Retirement Calculator'!A:A,0),0),0)</f>
        <v>16520.094745597391</v>
      </c>
      <c r="K712" s="455">
        <f t="shared" ca="1" si="53"/>
        <v>33493.777228390805</v>
      </c>
      <c r="L712" s="455">
        <f t="shared" ca="1" si="54"/>
        <v>8072000.3120421842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8072000.3120421842</v>
      </c>
      <c r="J713" s="455">
        <f t="array" ref="J713">IFERROR(INDEX('Retirement Calculator'!K:K,MATCH('Lorri 401b'!N713,'Retirement Calculator'!A:A,0),0),0)</f>
        <v>16520.094745597391</v>
      </c>
      <c r="K713" s="455">
        <f t="shared" ca="1" si="53"/>
        <v>33564.500905402441</v>
      </c>
      <c r="L713" s="455">
        <f t="shared" ca="1" si="54"/>
        <v>8089044.7182019884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8089044.7182019884</v>
      </c>
      <c r="J714" s="455">
        <f t="array" ref="J714">IFERROR(INDEX('Retirement Calculator'!K:K,MATCH('Lorri 401b'!N714,'Retirement Calculator'!A:A,0),0),0)</f>
        <v>16520.094745597391</v>
      </c>
      <c r="K714" s="455">
        <f t="shared" ca="1" si="53"/>
        <v>33635.519264401628</v>
      </c>
      <c r="L714" s="455">
        <f t="shared" ca="1" si="54"/>
        <v>8106160.1427207924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8106160.1427207924</v>
      </c>
      <c r="J715" s="455">
        <f t="array" ref="J715">IFERROR(INDEX('Retirement Calculator'!K:K,MATCH('Lorri 401b'!N715,'Retirement Calculator'!A:A,0),0),0)</f>
        <v>16520.094745597391</v>
      </c>
      <c r="K715" s="455">
        <f t="shared" ca="1" si="53"/>
        <v>33706.833533229976</v>
      </c>
      <c r="L715" s="455">
        <f t="shared" ca="1" si="54"/>
        <v>8123346.8815084249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8123346.8815084249</v>
      </c>
      <c r="J716" s="455">
        <f t="array" ref="J716">IFERROR(INDEX('Retirement Calculator'!K:K,MATCH('Lorri 401b'!N716,'Retirement Calculator'!A:A,0),0),0)</f>
        <v>16520.094745597391</v>
      </c>
      <c r="K716" s="455">
        <f t="shared" ca="1" si="53"/>
        <v>33778.444944845112</v>
      </c>
      <c r="L716" s="455">
        <f t="shared" ca="1" si="54"/>
        <v>8140605.2317076726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8140605.2317076726</v>
      </c>
      <c r="J717" s="455">
        <f t="array" ref="J717">IFERROR(INDEX('Retirement Calculator'!K:K,MATCH('Lorri 401b'!N717,'Retirement Calculator'!A:A,0),0),0)</f>
        <v>16520.094745597391</v>
      </c>
      <c r="K717" s="455">
        <f t="shared" ca="1" si="53"/>
        <v>33850.354737341971</v>
      </c>
      <c r="L717" s="455">
        <f t="shared" ca="1" si="54"/>
        <v>8157935.4916994171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8157935.4916994171</v>
      </c>
      <c r="J718" s="455">
        <f t="array" ref="J718">IFERROR(INDEX('Retirement Calculator'!K:K,MATCH('Lorri 401b'!N718,'Retirement Calculator'!A:A,0),0),0)</f>
        <v>16520.094745597391</v>
      </c>
      <c r="K718" s="455">
        <f t="shared" ca="1" si="53"/>
        <v>33922.56415397425</v>
      </c>
      <c r="L718" s="455">
        <f t="shared" ca="1" si="54"/>
        <v>8175337.9611077933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8175337.9611077933</v>
      </c>
      <c r="J719" s="455">
        <f t="array" ref="J719">IFERROR(INDEX('Retirement Calculator'!K:K,MATCH('Lorri 401b'!N719,'Retirement Calculator'!A:A,0),0),0)</f>
        <v>16520.094745597391</v>
      </c>
      <c r="K719" s="455">
        <f t="shared" ca="1" si="53"/>
        <v>33995.074443175814</v>
      </c>
      <c r="L719" s="455">
        <f t="shared" ca="1" si="54"/>
        <v>8192812.9408053709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8192812.9408053709</v>
      </c>
      <c r="J720" s="455">
        <f t="array" ref="J720">IFERROR(INDEX('Retirement Calculator'!K:K,MATCH('Lorri 401b'!N720,'Retirement Calculator'!A:A,0),0),0)</f>
        <v>16520.094745597391</v>
      </c>
      <c r="K720" s="455">
        <f t="shared" ca="1" si="53"/>
        <v>34067.886858582388</v>
      </c>
      <c r="L720" s="455">
        <f t="shared" ca="1" si="54"/>
        <v>8210360.7329183556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8210360.7329183556</v>
      </c>
      <c r="J721" s="455">
        <f t="array" ref="J721">IFERROR(INDEX('Retirement Calculator'!K:K,MATCH('Lorri 401b'!N721,'Retirement Calculator'!A:A,0),0),0)</f>
        <v>16520.094745597391</v>
      </c>
      <c r="K721" s="455">
        <f t="shared" ca="1" si="53"/>
        <v>34141.002659053156</v>
      </c>
      <c r="L721" s="455">
        <f t="shared" ca="1" si="54"/>
        <v>8227981.6408318114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8227981.6408318114</v>
      </c>
      <c r="J722" s="455">
        <f t="array" ref="J722">IFERROR(INDEX('Retirement Calculator'!K:K,MATCH('Lorri 401b'!N722,'Retirement Calculator'!A:A,0),0),0)</f>
        <v>16520.094745597391</v>
      </c>
      <c r="K722" s="455">
        <f t="shared" ca="1" si="53"/>
        <v>34214.42310869255</v>
      </c>
      <c r="L722" s="455">
        <f t="shared" ca="1" si="54"/>
        <v>8245675.9691949058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8245675.9691949058</v>
      </c>
      <c r="J723" s="455">
        <f t="array" ref="J723">IFERROR(INDEX('Retirement Calculator'!K:K,MATCH('Lorri 401b'!N723,'Retirement Calculator'!A:A,0),0),0)</f>
        <v>16520.094745597391</v>
      </c>
      <c r="K723" s="455">
        <f t="shared" ca="1" si="53"/>
        <v>34288.149476872117</v>
      </c>
      <c r="L723" s="455">
        <f t="shared" ca="1" si="54"/>
        <v>8263444.0239261799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8263444.0239261799</v>
      </c>
      <c r="J724" s="455">
        <f t="array" ref="J724">IFERROR(INDEX('Retirement Calculator'!K:K,MATCH('Lorri 401b'!N724,'Retirement Calculator'!A:A,0),0),0)</f>
        <v>16520.094745597391</v>
      </c>
      <c r="K724" s="455">
        <f t="shared" ca="1" si="53"/>
        <v>34362.18303825242</v>
      </c>
      <c r="L724" s="455">
        <f t="shared" ca="1" si="54"/>
        <v>8281286.1122188345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8281286.1122188345</v>
      </c>
      <c r="J725" s="455">
        <f t="array" ref="J725">IFERROR(INDEX('Retirement Calculator'!K:K,MATCH('Lorri 401b'!N725,'Retirement Calculator'!A:A,0),0),0)</f>
        <v>16520.094745597391</v>
      </c>
      <c r="K725" s="455">
        <f t="shared" ca="1" si="53"/>
        <v>34436.525072805154</v>
      </c>
      <c r="L725" s="455">
        <f t="shared" ca="1" si="54"/>
        <v>8299202.5425460422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8299202.5425460422</v>
      </c>
      <c r="J726" s="455">
        <f t="array" ref="J726">IFERROR(INDEX('Retirement Calculator'!K:K,MATCH('Lorri 401b'!N726,'Retirement Calculator'!A:A,0),0),0)</f>
        <v>16520.094745597391</v>
      </c>
      <c r="K726" s="455">
        <f t="shared" ca="1" si="53"/>
        <v>34511.176865835187</v>
      </c>
      <c r="L726" s="455">
        <f t="shared" ca="1" si="54"/>
        <v>8317193.6246662792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8317193.6246662792</v>
      </c>
      <c r="J727" s="455">
        <f t="array" ref="J727">IFERROR(INDEX('Retirement Calculator'!K:K,MATCH('Lorri 401b'!N727,'Retirement Calculator'!A:A,0),0),0)</f>
        <v>16520.094745597391</v>
      </c>
      <c r="K727" s="455">
        <f t="shared" ca="1" si="53"/>
        <v>34586.13970800284</v>
      </c>
      <c r="L727" s="455">
        <f t="shared" ca="1" si="54"/>
        <v>8335259.6696286844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8335259.6696286844</v>
      </c>
      <c r="J728" s="455">
        <f t="array" ref="J728">IFERROR(INDEX('Retirement Calculator'!K:K,MATCH('Lorri 401b'!N728,'Retirement Calculator'!A:A,0),0),0)</f>
        <v>16520.094745597391</v>
      </c>
      <c r="K728" s="455">
        <f t="shared" ca="1" si="53"/>
        <v>34661.414895346192</v>
      </c>
      <c r="L728" s="455">
        <f t="shared" ca="1" si="54"/>
        <v>8353400.989778433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8353400.989778433</v>
      </c>
      <c r="J729" s="455">
        <f t="array" ref="J729">IFERROR(INDEX('Retirement Calculator'!K:K,MATCH('Lorri 401b'!N729,'Retirement Calculator'!A:A,0),0),0)</f>
        <v>16520.094745597391</v>
      </c>
      <c r="K729" s="455">
        <f t="shared" ca="1" si="53"/>
        <v>34737.003729303477</v>
      </c>
      <c r="L729" s="455">
        <f t="shared" ca="1" si="54"/>
        <v>8371617.8987621386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8371617.8987621386</v>
      </c>
      <c r="J730" s="455">
        <f t="array" ref="J730">IFERROR(INDEX('Retirement Calculator'!K:K,MATCH('Lorri 401b'!N730,'Retirement Calculator'!A:A,0),0),0)</f>
        <v>16520.094745597391</v>
      </c>
      <c r="K730" s="455">
        <f t="shared" ca="1" si="53"/>
        <v>34812.907516735584</v>
      </c>
      <c r="L730" s="455">
        <f t="shared" ca="1" si="54"/>
        <v>8389910.7115332764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8389910.7115332764</v>
      </c>
      <c r="J731" s="455">
        <f t="array" ref="J731">IFERROR(INDEX('Retirement Calculator'!K:K,MATCH('Lorri 401b'!N731,'Retirement Calculator'!A:A,0),0),0)</f>
        <v>16520.094745597391</v>
      </c>
      <c r="K731" s="455">
        <f t="shared" ca="1" si="53"/>
        <v>34889.127569948665</v>
      </c>
      <c r="L731" s="455">
        <f t="shared" ca="1" si="54"/>
        <v>8408279.7443576269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8408279.7443576269</v>
      </c>
      <c r="J732" s="455">
        <f t="array" ref="J732">IFERROR(INDEX('Retirement Calculator'!K:K,MATCH('Lorri 401b'!N732,'Retirement Calculator'!A:A,0),0),0)</f>
        <v>16520.094745597391</v>
      </c>
      <c r="K732" s="455">
        <f t="shared" ca="1" si="53"/>
        <v>34965.665206716789</v>
      </c>
      <c r="L732" s="455">
        <f t="shared" ca="1" si="54"/>
        <v>8426725.3148187473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8426725.3148187473</v>
      </c>
      <c r="J733" s="455">
        <f t="array" ref="J733">IFERROR(INDEX('Retirement Calculator'!K:K,MATCH('Lorri 401b'!N733,'Retirement Calculator'!A:A,0),0),0)</f>
        <v>16520.094745597391</v>
      </c>
      <c r="K733" s="455">
        <f t="shared" ca="1" si="53"/>
        <v>35042.52175030479</v>
      </c>
      <c r="L733" s="455">
        <f t="shared" ca="1" si="54"/>
        <v>8445247.7418234553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8445247.7418234553</v>
      </c>
      <c r="J734" s="455">
        <f t="array" ref="J734">IFERROR(INDEX('Retirement Calculator'!K:K,MATCH('Lorri 401b'!N734,'Retirement Calculator'!A:A,0),0),0)</f>
        <v>16520.094745597391</v>
      </c>
      <c r="K734" s="455">
        <f t="shared" ca="1" si="53"/>
        <v>35119.698529491077</v>
      </c>
      <c r="L734" s="455">
        <f t="shared" ca="1" si="54"/>
        <v>8463847.3456073496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8463847.3456073496</v>
      </c>
      <c r="J735" s="455">
        <f t="array" ref="J735">IFERROR(INDEX('Retirement Calculator'!K:K,MATCH('Lorri 401b'!N735,'Retirement Calculator'!A:A,0),0),0)</f>
        <v>16520.094745597391</v>
      </c>
      <c r="K735" s="455">
        <f t="shared" ca="1" si="53"/>
        <v>35197.196878590636</v>
      </c>
      <c r="L735" s="455">
        <f t="shared" ca="1" si="54"/>
        <v>8482524.4477403443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8482524.4477403443</v>
      </c>
      <c r="J736" s="455">
        <f t="array" ref="J736">IFERROR(INDEX('Retirement Calculator'!K:K,MATCH('Lorri 401b'!N736,'Retirement Calculator'!A:A,0),0),0)</f>
        <v>16520.094745597391</v>
      </c>
      <c r="K736" s="455">
        <f t="shared" ca="1" si="53"/>
        <v>35275.018137478117</v>
      </c>
      <c r="L736" s="455">
        <f t="shared" ca="1" si="54"/>
        <v>8501279.3711322248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8501279.3711322248</v>
      </c>
      <c r="J737" s="455">
        <f t="array" ref="J737">IFERROR(INDEX('Retirement Calculator'!K:K,MATCH('Lorri 401b'!N737,'Retirement Calculator'!A:A,0),0),0)</f>
        <v>16520.094745597391</v>
      </c>
      <c r="K737" s="455">
        <f t="shared" ca="1" si="53"/>
        <v>35353.16365161095</v>
      </c>
      <c r="L737" s="455">
        <f t="shared" ca="1" si="54"/>
        <v>8520112.4400382396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8520112.4400382396</v>
      </c>
      <c r="J738" s="455">
        <f t="array" ref="J738">IFERROR(INDEX('Retirement Calculator'!K:K,MATCH('Lorri 401b'!N738,'Retirement Calculator'!A:A,0),0),0)</f>
        <v>16520.094745597391</v>
      </c>
      <c r="K738" s="455">
        <f t="shared" ca="1" si="53"/>
        <v>35431.634772052676</v>
      </c>
      <c r="L738" s="455">
        <f t="shared" ca="1" si="54"/>
        <v>8539023.9800646957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8539023.9800646957</v>
      </c>
      <c r="J739" s="455">
        <f t="array" ref="J739">IFERROR(INDEX('Retirement Calculator'!K:K,MATCH('Lorri 401b'!N739,'Retirement Calculator'!A:A,0),0),0)</f>
        <v>16520.094745597391</v>
      </c>
      <c r="K739" s="455">
        <f t="shared" ca="1" si="53"/>
        <v>35510.432855496241</v>
      </c>
      <c r="L739" s="455">
        <f t="shared" ca="1" si="54"/>
        <v>8558014.318174595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8558014.318174595</v>
      </c>
      <c r="J740" s="455">
        <f t="array" ref="J740">IFERROR(INDEX('Retirement Calculator'!K:K,MATCH('Lorri 401b'!N740,'Retirement Calculator'!A:A,0),0),0)</f>
        <v>16520.094745597391</v>
      </c>
      <c r="K740" s="455">
        <f t="shared" ca="1" si="53"/>
        <v>35589.559264287491</v>
      </c>
      <c r="L740" s="455">
        <f t="shared" ca="1" si="54"/>
        <v>8577083.7826932855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8577083.7826932855</v>
      </c>
      <c r="J741" s="455">
        <f t="array" ref="J741">IFERROR(INDEX('Retirement Calculator'!K:K,MATCH('Lorri 401b'!N741,'Retirement Calculator'!A:A,0),0),0)</f>
        <v>16520.094745597391</v>
      </c>
      <c r="K741" s="455">
        <f t="shared" ca="1" si="53"/>
        <v>35669.015366448701</v>
      </c>
      <c r="L741" s="455">
        <f t="shared" ca="1" si="54"/>
        <v>8596232.7033141367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8596232.7033141367</v>
      </c>
      <c r="J742" s="455">
        <f t="array" ref="J742">IFERROR(INDEX('Retirement Calculator'!K:K,MATCH('Lorri 401b'!N742,'Retirement Calculator'!A:A,0),0),0)</f>
        <v>16520.094745597391</v>
      </c>
      <c r="K742" s="455">
        <f t="shared" ca="1" si="53"/>
        <v>35748.802535702249</v>
      </c>
      <c r="L742" s="455">
        <f t="shared" ca="1" si="54"/>
        <v>8615461.4111042414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8615461.4111042414</v>
      </c>
      <c r="J743" s="455">
        <f t="array" ref="J743">IFERROR(INDEX('Retirement Calculator'!K:K,MATCH('Lorri 401b'!N743,'Retirement Calculator'!A:A,0),0),0)</f>
        <v>16520.094745597391</v>
      </c>
      <c r="K743" s="455">
        <f t="shared" ca="1" si="53"/>
        <v>35828.922151494349</v>
      </c>
      <c r="L743" s="455">
        <f t="shared" ca="1" si="54"/>
        <v>8634770.2385101393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8634770.2385101393</v>
      </c>
      <c r="J744" s="455">
        <f t="array" ref="J744">IFERROR(INDEX('Retirement Calculator'!K:K,MATCH('Lorri 401b'!N744,'Retirement Calculator'!A:A,0),0),0)</f>
        <v>16520.094745597391</v>
      </c>
      <c r="K744" s="455">
        <f t="shared" ca="1" si="53"/>
        <v>35909.375599018924</v>
      </c>
      <c r="L744" s="455">
        <f t="shared" ca="1" si="54"/>
        <v>8654159.5193635616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8654159.5193635616</v>
      </c>
      <c r="J745" s="455">
        <f t="array" ref="J745">IFERROR(INDEX('Retirement Calculator'!K:K,MATCH('Lorri 401b'!N745,'Retirement Calculator'!A:A,0),0),0)</f>
        <v>16520.094745597391</v>
      </c>
      <c r="K745" s="455">
        <f t="shared" ca="1" si="53"/>
        <v>35990.164269241519</v>
      </c>
      <c r="L745" s="455">
        <f t="shared" ca="1" si="54"/>
        <v>8673629.5888872072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8673629.5888872072</v>
      </c>
      <c r="J746" s="455">
        <f t="array" ref="J746">IFERROR(INDEX('Retirement Calculator'!K:K,MATCH('Lorri 401b'!N746,'Retirement Calculator'!A:A,0),0),0)</f>
        <v>16520.094745597391</v>
      </c>
      <c r="K746" s="455">
        <f t="shared" ca="1" si="53"/>
        <v>36071.289558923374</v>
      </c>
      <c r="L746" s="455">
        <f t="shared" ca="1" si="54"/>
        <v>8693180.7837005332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8693180.7837005332</v>
      </c>
      <c r="J747" s="455">
        <f t="array" ref="J747">IFERROR(INDEX('Retirement Calculator'!K:K,MATCH('Lorri 401b'!N747,'Retirement Calculator'!A:A,0),0),0)</f>
        <v>16520.094745597391</v>
      </c>
      <c r="K747" s="455">
        <f t="shared" ca="1" si="53"/>
        <v>36152.752870645571</v>
      </c>
      <c r="L747" s="455">
        <f t="shared" ca="1" si="54"/>
        <v>8712813.4418255817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8712813.4418255817</v>
      </c>
      <c r="J748" s="455">
        <f t="array" ref="J748">IFERROR(INDEX('Retirement Calculator'!K:K,MATCH('Lorri 401b'!N748,'Retirement Calculator'!A:A,0),0),0)</f>
        <v>16520.094745597391</v>
      </c>
      <c r="K748" s="455">
        <f t="shared" ca="1" si="53"/>
        <v>36234.555612833268</v>
      </c>
      <c r="L748" s="455">
        <f t="shared" ca="1" si="54"/>
        <v>8732527.902692819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8732527.902692819</v>
      </c>
      <c r="J749" s="455">
        <f t="array" ref="J749">IFERROR(INDEX('Retirement Calculator'!K:K,MATCH('Lorri 401b'!N749,'Retirement Calculator'!A:A,0),0),0)</f>
        <v>16520.094745597391</v>
      </c>
      <c r="K749" s="455">
        <f t="shared" ca="1" si="53"/>
        <v>36316.699199780094</v>
      </c>
      <c r="L749" s="455">
        <f t="shared" ca="1" si="54"/>
        <v>8752324.507147003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8752324.507147003</v>
      </c>
      <c r="J750" s="455">
        <f t="array" ref="J750">IFERROR(INDEX('Retirement Calculator'!K:K,MATCH('Lorri 401b'!N750,'Retirement Calculator'!A:A,0),0),0)</f>
        <v>16520.094745597391</v>
      </c>
      <c r="K750" s="455">
        <f t="shared" ca="1" si="53"/>
        <v>36399.185051672524</v>
      </c>
      <c r="L750" s="455">
        <f t="shared" ca="1" si="54"/>
        <v>8772203.5974530783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8772203.5974530783</v>
      </c>
      <c r="J751" s="455">
        <f t="array" ref="J751">IFERROR(INDEX('Retirement Calculator'!K:K,MATCH('Lorri 401b'!N751,'Retirement Calculator'!A:A,0),0),0)</f>
        <v>16520.094745597391</v>
      </c>
      <c r="K751" s="455">
        <f t="shared" ca="1" si="53"/>
        <v>36482.014594614506</v>
      </c>
      <c r="L751" s="455">
        <f t="shared" ca="1" si="54"/>
        <v>8792165.5173020959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8792165.5173020959</v>
      </c>
      <c r="J752" s="455">
        <f t="array" ref="J752">IFERROR(INDEX('Retirement Calculator'!K:K,MATCH('Lorri 401b'!N752,'Retirement Calculator'!A:A,0),0),0)</f>
        <v>16520.094745597391</v>
      </c>
      <c r="K752" s="455">
        <f t="shared" ca="1" si="53"/>
        <v>36565.189260652078</v>
      </c>
      <c r="L752" s="455">
        <f t="shared" ca="1" si="54"/>
        <v>8812210.6118171513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8812210.6118171513</v>
      </c>
      <c r="J753" s="455">
        <f t="array" ref="J753">IFERROR(INDEX('Retirement Calculator'!K:K,MATCH('Lorri 401b'!N753,'Retirement Calculator'!A:A,0),0),0)</f>
        <v>16520.094745597391</v>
      </c>
      <c r="K753" s="455">
        <f t="shared" ca="1" si="53"/>
        <v>36648.71048779814</v>
      </c>
      <c r="L753" s="455">
        <f t="shared" ca="1" si="54"/>
        <v>8832339.2275593523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8832339.2275593523</v>
      </c>
      <c r="J754" s="455">
        <f t="array" ref="J754">IFERROR(INDEX('Retirement Calculator'!K:K,MATCH('Lorri 401b'!N754,'Retirement Calculator'!A:A,0),0),0)</f>
        <v>16520.094745597391</v>
      </c>
      <c r="K754" s="455">
        <f t="shared" ca="1" si="53"/>
        <v>36732.579720057314</v>
      </c>
      <c r="L754" s="455">
        <f t="shared" ca="1" si="54"/>
        <v>8852551.712533813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8852551.712533813</v>
      </c>
      <c r="J755" s="455">
        <f t="array" ref="J755">IFERROR(INDEX('Retirement Calculator'!K:K,MATCH('Lorri 401b'!N755,'Retirement Calculator'!A:A,0),0),0)</f>
        <v>16520.094745597391</v>
      </c>
      <c r="K755" s="455">
        <f t="shared" ca="1" si="53"/>
        <v>36816.7984074509</v>
      </c>
      <c r="L755" s="455">
        <f t="shared" ca="1" si="54"/>
        <v>8872848.4161956664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8872848.4161956664</v>
      </c>
      <c r="J756" s="455">
        <f t="array" ref="J756">IFERROR(INDEX('Retirement Calculator'!K:K,MATCH('Lorri 401b'!N756,'Retirement Calculator'!A:A,0),0),0)</f>
        <v>16520.094745597391</v>
      </c>
      <c r="K756" s="455">
        <f t="shared" ca="1" si="53"/>
        <v>36901.368006041957</v>
      </c>
      <c r="L756" s="455">
        <f t="shared" ca="1" si="54"/>
        <v>8893229.6894561108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8893229.6894561108</v>
      </c>
      <c r="J757" s="455">
        <f t="array" ref="J757">IFERROR(INDEX('Retirement Calculator'!K:K,MATCH('Lorri 401b'!N757,'Retirement Calculator'!A:A,0),0),0)</f>
        <v>16520.094745597391</v>
      </c>
      <c r="K757" s="455">
        <f t="shared" ca="1" si="53"/>
        <v>36986.289977960478</v>
      </c>
      <c r="L757" s="455">
        <f t="shared" ca="1" si="54"/>
        <v>8913695.8846884742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8913695.8846884742</v>
      </c>
      <c r="J758" s="455">
        <f t="array" ref="J758">IFERROR(INDEX('Retirement Calculator'!K:K,MATCH('Lorri 401b'!N758,'Retirement Calculator'!A:A,0),0),0)</f>
        <v>16520.094745597391</v>
      </c>
      <c r="K758" s="455">
        <f t="shared" ca="1" si="53"/>
        <v>37071.565791428657</v>
      </c>
      <c r="L758" s="455">
        <f t="shared" ca="1" si="54"/>
        <v>8934247.3557343055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8934247.3557343055</v>
      </c>
      <c r="J759" s="455">
        <f t="array" ref="J759">IFERROR(INDEX('Retirement Calculator'!K:K,MATCH('Lorri 401b'!N759,'Retirement Calculator'!A:A,0),0),0)</f>
        <v>16520.094745597391</v>
      </c>
      <c r="K759" s="455">
        <f t="shared" ca="1" si="53"/>
        <v>37157.196920786286</v>
      </c>
      <c r="L759" s="455">
        <f t="shared" ca="1" si="54"/>
        <v>8954884.4579094946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8954884.4579094946</v>
      </c>
      <c r="J760" s="455">
        <f t="array" ref="J760">IFERROR(INDEX('Retirement Calculator'!K:K,MATCH('Lorri 401b'!N760,'Retirement Calculator'!A:A,0),0),0)</f>
        <v>16520.094745597391</v>
      </c>
      <c r="K760" s="455">
        <f t="shared" ca="1" si="53"/>
        <v>37243.18484651624</v>
      </c>
      <c r="L760" s="455">
        <f t="shared" ca="1" si="54"/>
        <v>8975607.5480104145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8975607.5480104145</v>
      </c>
      <c r="J761" s="455">
        <f t="array" ref="J761">IFERROR(INDEX('Retirement Calculator'!K:K,MATCH('Lorri 401b'!N761,'Retirement Calculator'!A:A,0),0),0)</f>
        <v>16520.094745597391</v>
      </c>
      <c r="K761" s="455">
        <f t="shared" ca="1" si="53"/>
        <v>37329.531055270076</v>
      </c>
      <c r="L761" s="455">
        <f t="shared" ca="1" si="54"/>
        <v>8996416.9843200874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8996416.9843200874</v>
      </c>
      <c r="J762" s="455">
        <f t="array" ref="J762">IFERROR(INDEX('Retirement Calculator'!K:K,MATCH('Lorri 401b'!N762,'Retirement Calculator'!A:A,0),0),0)</f>
        <v>16520.094745597391</v>
      </c>
      <c r="K762" s="455">
        <f t="shared" ca="1" si="53"/>
        <v>37416.237039893713</v>
      </c>
      <c r="L762" s="455">
        <f t="shared" ca="1" si="54"/>
        <v>9017313.1266143844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9017313.1266143844</v>
      </c>
      <c r="J763" s="455">
        <f t="array" ref="J763">IFERROR(INDEX('Retirement Calculator'!K:K,MATCH('Lorri 401b'!N763,'Retirement Calculator'!A:A,0),0),0)</f>
        <v>16520.094745597391</v>
      </c>
      <c r="K763" s="455">
        <f t="shared" ca="1" si="53"/>
        <v>37503.304299453281</v>
      </c>
      <c r="L763" s="455">
        <f t="shared" ca="1" si="54"/>
        <v>9038296.3361682408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9038296.3361682408</v>
      </c>
      <c r="J764" s="455">
        <f t="array" ref="J764">IFERROR(INDEX('Retirement Calculator'!K:K,MATCH('Lorri 401b'!N764,'Retirement Calculator'!A:A,0),0),0)</f>
        <v>16520.094745597391</v>
      </c>
      <c r="K764" s="455">
        <f t="shared" ca="1" si="53"/>
        <v>37590.734339261013</v>
      </c>
      <c r="L764" s="455">
        <f t="shared" ca="1" si="54"/>
        <v>9059366.9757619053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9059366.9757619053</v>
      </c>
      <c r="J765" s="455">
        <f t="array" ref="J765">IFERROR(INDEX('Retirement Calculator'!K:K,MATCH('Lorri 401b'!N765,'Retirement Calculator'!A:A,0),0),0)</f>
        <v>16520.094745597391</v>
      </c>
      <c r="K765" s="455">
        <f t="shared" ca="1" si="53"/>
        <v>37678.528670901287</v>
      </c>
      <c r="L765" s="455">
        <f t="shared" ca="1" si="54"/>
        <v>9080525.4096872099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9080525.4096872099</v>
      </c>
      <c r="J766" s="455">
        <f t="array" ref="J766">IFERROR(INDEX('Retirement Calculator'!K:K,MATCH('Lorri 401b'!N766,'Retirement Calculator'!A:A,0),0),0)</f>
        <v>16520.094745597391</v>
      </c>
      <c r="K766" s="455">
        <f t="shared" ca="1" si="53"/>
        <v>37766.688812256718</v>
      </c>
      <c r="L766" s="455">
        <f t="shared" ca="1" si="54"/>
        <v>9101772.0037538689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9101772.0037538689</v>
      </c>
      <c r="J767" s="455">
        <f t="array" ref="J767">IFERROR(INDEX('Retirement Calculator'!K:K,MATCH('Lorri 401b'!N767,'Retirement Calculator'!A:A,0),0),0)</f>
        <v>16520.094745597391</v>
      </c>
      <c r="K767" s="455">
        <f t="shared" ca="1" si="53"/>
        <v>37855.216287534466</v>
      </c>
      <c r="L767" s="455">
        <f t="shared" ca="1" si="54"/>
        <v>9123107.1252958067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9123107.1252958067</v>
      </c>
      <c r="J768" s="455">
        <f t="array" ref="J768">IFERROR(INDEX('Retirement Calculator'!K:K,MATCH('Lorri 401b'!N768,'Retirement Calculator'!A:A,0),0),0)</f>
        <v>16520.094745597391</v>
      </c>
      <c r="K768" s="455">
        <f t="shared" ca="1" si="53"/>
        <v>37944.112627292539</v>
      </c>
      <c r="L768" s="455">
        <f t="shared" ca="1" si="54"/>
        <v>9144531.1431775019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9144531.1431775019</v>
      </c>
      <c r="J769" s="455">
        <f t="array" ref="J769">IFERROR(INDEX('Retirement Calculator'!K:K,MATCH('Lorri 401b'!N769,'Retirement Calculator'!A:A,0),0),0)</f>
        <v>16520.094745597391</v>
      </c>
      <c r="K769" s="455">
        <f t="shared" ca="1" si="53"/>
        <v>38033.379368466267</v>
      </c>
      <c r="L769" s="455">
        <f t="shared" ca="1" si="54"/>
        <v>9166044.4278003704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9166044.4278003704</v>
      </c>
      <c r="J770" s="455">
        <f t="array" ref="J770">IFERROR(INDEX('Retirement Calculator'!K:K,MATCH('Lorri 401b'!N770,'Retirement Calculator'!A:A,0),0),0)</f>
        <v>16520.094745597391</v>
      </c>
      <c r="K770" s="455">
        <f t="shared" ca="1" si="53"/>
        <v>38123.018054394888</v>
      </c>
      <c r="L770" s="455">
        <f t="shared" ca="1" si="54"/>
        <v>9187647.3511091676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9187647.3511091676</v>
      </c>
      <c r="J771" s="455">
        <f t="array" ref="J771">IFERROR(INDEX('Retirement Calculator'!K:K,MATCH('Lorri 401b'!N771,'Retirement Calculator'!A:A,0),0),0)</f>
        <v>16520.094745597391</v>
      </c>
      <c r="K771" s="455">
        <f t="shared" ca="1" si="53"/>
        <v>38213.030234848207</v>
      </c>
      <c r="L771" s="455">
        <f t="shared" ca="1" si="54"/>
        <v>9209340.2865984198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9209340.2865984198</v>
      </c>
      <c r="J772" s="455">
        <f t="array" ref="J772">IFERROR(INDEX('Retirement Calculator'!K:K,MATCH('Lorri 401b'!N772,'Retirement Calculator'!A:A,0),0),0)</f>
        <v>16520.094745597391</v>
      </c>
      <c r="K772" s="455">
        <f t="shared" ca="1" si="53"/>
        <v>38303.417466053426</v>
      </c>
      <c r="L772" s="455">
        <f t="shared" ca="1" si="54"/>
        <v>9231123.6093188766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9231123.6093188766</v>
      </c>
      <c r="J773" s="455">
        <f t="array" ref="J773">IFERROR(INDEX('Retirement Calculator'!K:K,MATCH('Lorri 401b'!N773,'Retirement Calculator'!A:A,0),0),0)</f>
        <v>16520.094745597391</v>
      </c>
      <c r="K773" s="455">
        <f t="shared" ref="K773:K1027" ca="1" si="79">IPMT(M773/12,1,12,-I773+J773,,0)</f>
        <v>38394.181310722</v>
      </c>
      <c r="L773" s="455">
        <f t="shared" ref="L773:L1027" ca="1" si="80">I773-J773+K773</f>
        <v>9252997.6958840024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9252997.6958840024</v>
      </c>
      <c r="J774" s="455">
        <f t="array" ref="J774">IFERROR(INDEX('Retirement Calculator'!K:K,MATCH('Lorri 401b'!N774,'Retirement Calculator'!A:A,0),0),0)</f>
        <v>16520.094745597391</v>
      </c>
      <c r="K774" s="455">
        <f t="shared" ca="1" si="79"/>
        <v>38485.323338076691</v>
      </c>
      <c r="L774" s="455">
        <f t="shared" ca="1" si="80"/>
        <v>9274962.924476482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9274962.924476482</v>
      </c>
      <c r="J775" s="455">
        <f t="array" ref="J775">IFERROR(INDEX('Retirement Calculator'!K:K,MATCH('Lorri 401b'!N775,'Retirement Calculator'!A:A,0),0),0)</f>
        <v>16520.094745597391</v>
      </c>
      <c r="K775" s="455">
        <f t="shared" ca="1" si="79"/>
        <v>38576.845123878687</v>
      </c>
      <c r="L775" s="455">
        <f t="shared" ca="1" si="80"/>
        <v>9297019.6748547647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9297019.6748547647</v>
      </c>
      <c r="J776" s="455">
        <f t="array" ref="J776">IFERROR(INDEX('Retirement Calculator'!K:K,MATCH('Lorri 401b'!N776,'Retirement Calculator'!A:A,0),0),0)</f>
        <v>16520.094745597391</v>
      </c>
      <c r="K776" s="455">
        <f t="shared" ca="1" si="79"/>
        <v>38668.748250454868</v>
      </c>
      <c r="L776" s="455">
        <f t="shared" ca="1" si="80"/>
        <v>9319168.3283596225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9319168.3283596225</v>
      </c>
      <c r="J777" s="455">
        <f t="array" ref="J777">IFERROR(INDEX('Retirement Calculator'!K:K,MATCH('Lorri 401b'!N777,'Retirement Calculator'!A:A,0),0),0)</f>
        <v>16520.094745597391</v>
      </c>
      <c r="K777" s="455">
        <f t="shared" ca="1" si="79"/>
        <v>38761.034306725109</v>
      </c>
      <c r="L777" s="455">
        <f t="shared" ca="1" si="80"/>
        <v>9341409.2679207511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9341409.2679207511</v>
      </c>
      <c r="J778" s="455">
        <f t="array" ref="J778">IFERROR(INDEX('Retirement Calculator'!K:K,MATCH('Lorri 401b'!N778,'Retirement Calculator'!A:A,0),0),0)</f>
        <v>16520.094745597391</v>
      </c>
      <c r="K778" s="455">
        <f t="shared" ca="1" si="79"/>
        <v>38853.704888229811</v>
      </c>
      <c r="L778" s="455">
        <f t="shared" ca="1" si="80"/>
        <v>9363742.8780633844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9363742.8780633844</v>
      </c>
      <c r="J779" s="455">
        <f t="array" ref="J779">IFERROR(INDEX('Retirement Calculator'!K:K,MATCH('Lorri 401b'!N779,'Retirement Calculator'!A:A,0),0),0)</f>
        <v>16520.094745597391</v>
      </c>
      <c r="K779" s="455">
        <f t="shared" ca="1" si="79"/>
        <v>38946.761597157449</v>
      </c>
      <c r="L779" s="455">
        <f t="shared" ca="1" si="80"/>
        <v>9386169.5449149441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9386169.5449149441</v>
      </c>
      <c r="J780" s="455">
        <f t="array" ref="J780">IFERROR(INDEX('Retirement Calculator'!K:K,MATCH('Lorri 401b'!N780,'Retirement Calculator'!A:A,0),0),0)</f>
        <v>16520.094745597391</v>
      </c>
      <c r="K780" s="455">
        <f t="shared" ca="1" si="79"/>
        <v>39040.20604237228</v>
      </c>
      <c r="L780" s="455">
        <f t="shared" ca="1" si="80"/>
        <v>9408689.6562117189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9408689.6562117189</v>
      </c>
      <c r="J781" s="455">
        <f t="array" ref="J781">IFERROR(INDEX('Retirement Calculator'!K:K,MATCH('Lorri 401b'!N781,'Retirement Calculator'!A:A,0),0),0)</f>
        <v>16520.094745597391</v>
      </c>
      <c r="K781" s="455">
        <f t="shared" ca="1" si="79"/>
        <v>39134.039839442172</v>
      </c>
      <c r="L781" s="455">
        <f t="shared" ca="1" si="80"/>
        <v>9431303.6013055649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9431303.6013055649</v>
      </c>
      <c r="J782" s="455">
        <f t="array" ref="J782">IFERROR(INDEX('Retirement Calculator'!K:K,MATCH('Lorri 401b'!N782,'Retirement Calculator'!A:A,0),0),0)</f>
        <v>16520.094745597391</v>
      </c>
      <c r="K782" s="455">
        <f t="shared" ca="1" si="79"/>
        <v>39228.264610666534</v>
      </c>
      <c r="L782" s="455">
        <f t="shared" ca="1" si="80"/>
        <v>9454011.7711706348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9454011.7711706348</v>
      </c>
      <c r="J783" s="455">
        <f t="array" ref="J783">IFERROR(INDEX('Retirement Calculator'!K:K,MATCH('Lorri 401b'!N783,'Retirement Calculator'!A:A,0),0),0)</f>
        <v>16520.094745597391</v>
      </c>
      <c r="K783" s="455">
        <f t="shared" ca="1" si="79"/>
        <v>39322.881985104323</v>
      </c>
      <c r="L783" s="455">
        <f t="shared" ca="1" si="80"/>
        <v>9476814.5584101416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9476814.5584101416</v>
      </c>
      <c r="J784" s="455">
        <f t="array" ref="J784">IFERROR(INDEX('Retirement Calculator'!K:K,MATCH('Lorri 401b'!N784,'Retirement Calculator'!A:A,0),0),0)</f>
        <v>16520.094745597391</v>
      </c>
      <c r="K784" s="455">
        <f t="shared" ca="1" si="79"/>
        <v>39417.89359860227</v>
      </c>
      <c r="L784" s="455">
        <f t="shared" ca="1" si="80"/>
        <v>9499712.3572631478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9499712.3572631478</v>
      </c>
      <c r="J785" s="455">
        <f t="array" ref="J785">IFERROR(INDEX('Retirement Calculator'!K:K,MATCH('Lorri 401b'!N785,'Retirement Calculator'!A:A,0),0),0)</f>
        <v>16520.094745597391</v>
      </c>
      <c r="K785" s="455">
        <f t="shared" ca="1" si="79"/>
        <v>39513.301093823131</v>
      </c>
      <c r="L785" s="455">
        <f t="shared" ca="1" si="80"/>
        <v>9522705.5636113733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9522705.5636113733</v>
      </c>
      <c r="J786" s="455">
        <f t="array" ref="J786">IFERROR(INDEX('Retirement Calculator'!K:K,MATCH('Lorri 401b'!N786,'Retirement Calculator'!A:A,0),0),0)</f>
        <v>16520.094745597391</v>
      </c>
      <c r="K786" s="455">
        <f t="shared" ca="1" si="79"/>
        <v>39609.106120274068</v>
      </c>
      <c r="L786" s="455">
        <f t="shared" ca="1" si="80"/>
        <v>9545794.5749860499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9545794.5749860499</v>
      </c>
      <c r="J787" s="455">
        <f t="array" ref="J787">IFERROR(INDEX('Retirement Calculator'!K:K,MATCH('Lorri 401b'!N787,'Retirement Calculator'!A:A,0),0),0)</f>
        <v>16520.094745597391</v>
      </c>
      <c r="K787" s="455">
        <f t="shared" ca="1" si="79"/>
        <v>39705.31033433522</v>
      </c>
      <c r="L787" s="455">
        <f t="shared" ca="1" si="80"/>
        <v>9568979.790574789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9568979.790574789</v>
      </c>
      <c r="J788" s="455">
        <f t="array" ref="J788">IFERROR(INDEX('Retirement Calculator'!K:K,MATCH('Lorri 401b'!N788,'Retirement Calculator'!A:A,0),0),0)</f>
        <v>16520.094745597391</v>
      </c>
      <c r="K788" s="455">
        <f t="shared" ca="1" si="79"/>
        <v>39801.9153992883</v>
      </c>
      <c r="L788" s="455">
        <f t="shared" ca="1" si="80"/>
        <v>9592261.6112284809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9592261.6112284809</v>
      </c>
      <c r="J789" s="455">
        <f t="array" ref="J789">IFERROR(INDEX('Retirement Calculator'!K:K,MATCH('Lorri 401b'!N789,'Retirement Calculator'!A:A,0),0),0)</f>
        <v>16520.094745597391</v>
      </c>
      <c r="K789" s="455">
        <f t="shared" ca="1" si="79"/>
        <v>39898.922985345351</v>
      </c>
      <c r="L789" s="455">
        <f t="shared" ca="1" si="80"/>
        <v>9615640.4394682292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9615640.4394682292</v>
      </c>
      <c r="J790" s="455">
        <f t="array" ref="J790">IFERROR(INDEX('Retirement Calculator'!K:K,MATCH('Lorri 401b'!N790,'Retirement Calculator'!A:A,0),0),0)</f>
        <v>16520.094745597391</v>
      </c>
      <c r="K790" s="455">
        <f t="shared" ca="1" si="79"/>
        <v>39996.334769677633</v>
      </c>
      <c r="L790" s="455">
        <f t="shared" ca="1" si="80"/>
        <v>9639116.6794923097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9639116.6794923097</v>
      </c>
      <c r="J791" s="455">
        <f t="array" ref="J791">IFERROR(INDEX('Retirement Calculator'!K:K,MATCH('Lorri 401b'!N791,'Retirement Calculator'!A:A,0),0),0)</f>
        <v>16520.094745597391</v>
      </c>
      <c r="K791" s="455">
        <f t="shared" ca="1" si="79"/>
        <v>40094.152436444638</v>
      </c>
      <c r="L791" s="455">
        <f t="shared" ca="1" si="80"/>
        <v>9662690.7371831574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9662690.7371831574</v>
      </c>
      <c r="J792" s="455">
        <f t="array" ref="J792">IFERROR(INDEX('Retirement Calculator'!K:K,MATCH('Lorri 401b'!N792,'Retirement Calculator'!A:A,0),0),0)</f>
        <v>16520.094745597391</v>
      </c>
      <c r="K792" s="455">
        <f t="shared" ca="1" si="79"/>
        <v>40192.377676823169</v>
      </c>
      <c r="L792" s="455">
        <f t="shared" ca="1" si="80"/>
        <v>9686363.0201143827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9686363.0201143827</v>
      </c>
      <c r="J793" s="455">
        <f t="array" ref="J793">IFERROR(INDEX('Retirement Calculator'!K:K,MATCH('Lorri 401b'!N793,'Retirement Calculator'!A:A,0),0),0)</f>
        <v>16520.094745597391</v>
      </c>
      <c r="K793" s="455">
        <f t="shared" ca="1" si="79"/>
        <v>40291.012189036606</v>
      </c>
      <c r="L793" s="455">
        <f t="shared" ca="1" si="80"/>
        <v>9710133.9375578221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9710133.9375578221</v>
      </c>
      <c r="J794" s="455">
        <f t="array" ref="J794">IFERROR(INDEX('Retirement Calculator'!K:K,MATCH('Lorri 401b'!N794,'Retirement Calculator'!A:A,0),0),0)</f>
        <v>16520.094745597391</v>
      </c>
      <c r="K794" s="455">
        <f t="shared" ca="1" si="79"/>
        <v>40390.05767838427</v>
      </c>
      <c r="L794" s="455">
        <f t="shared" ca="1" si="80"/>
        <v>9734003.9004906099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9734003.9004906099</v>
      </c>
      <c r="J795" s="455">
        <f t="array" ref="J795">IFERROR(INDEX('Retirement Calculator'!K:K,MATCH('Lorri 401b'!N795,'Retirement Calculator'!A:A,0),0),0)</f>
        <v>16520.094745597391</v>
      </c>
      <c r="K795" s="455">
        <f t="shared" ca="1" si="79"/>
        <v>40489.51585727089</v>
      </c>
      <c r="L795" s="455">
        <f t="shared" ca="1" si="80"/>
        <v>9757973.321602283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9757973.321602283</v>
      </c>
      <c r="J796" s="455">
        <f t="array" ref="J796">IFERROR(INDEX('Retirement Calculator'!K:K,MATCH('Lorri 401b'!N796,'Retirement Calculator'!A:A,0),0),0)</f>
        <v>16520.094745597391</v>
      </c>
      <c r="K796" s="455">
        <f t="shared" ca="1" si="79"/>
        <v>40589.388445236189</v>
      </c>
      <c r="L796" s="455">
        <f t="shared" ca="1" si="80"/>
        <v>9782042.615301922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9782042.615301922</v>
      </c>
      <c r="J797" s="455">
        <f t="array" ref="J797">IFERROR(INDEX('Retirement Calculator'!K:K,MATCH('Lorri 401b'!N797,'Retirement Calculator'!A:A,0),0),0)</f>
        <v>16520.094745597391</v>
      </c>
      <c r="K797" s="455">
        <f t="shared" ca="1" si="79"/>
        <v>40689.677168984686</v>
      </c>
      <c r="L797" s="455">
        <f t="shared" ca="1" si="80"/>
        <v>9806212.1977253091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9806212.1977253091</v>
      </c>
      <c r="J798" s="455">
        <f t="array" ref="J798">IFERROR(INDEX('Retirement Calculator'!K:K,MATCH('Lorri 401b'!N798,'Retirement Calculator'!A:A,0),0),0)</f>
        <v>16520.094745597391</v>
      </c>
      <c r="K798" s="455">
        <f t="shared" ca="1" si="79"/>
        <v>40790.383762415469</v>
      </c>
      <c r="L798" s="455">
        <f t="shared" ca="1" si="80"/>
        <v>9830482.4867421277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9830482.4867421277</v>
      </c>
      <c r="J799" s="455">
        <f t="array" ref="J799">IFERROR(INDEX('Retirement Calculator'!K:K,MATCH('Lorri 401b'!N799,'Retirement Calculator'!A:A,0),0),0)</f>
        <v>16520.094745597391</v>
      </c>
      <c r="K799" s="455">
        <f t="shared" ca="1" si="79"/>
        <v>40891.509966652215</v>
      </c>
      <c r="L799" s="455">
        <f t="shared" ca="1" si="80"/>
        <v>9854853.9019631837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9854853.9019631837</v>
      </c>
      <c r="J800" s="455">
        <f t="array" ref="J800">IFERROR(INDEX('Retirement Calculator'!K:K,MATCH('Lorri 401b'!N800,'Retirement Calculator'!A:A,0),0),0)</f>
        <v>16520.094745597391</v>
      </c>
      <c r="K800" s="455">
        <f t="shared" ca="1" si="79"/>
        <v>40993.057530073274</v>
      </c>
      <c r="L800" s="455">
        <f t="shared" ca="1" si="80"/>
        <v>9879326.8647476602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9879326.8647476602</v>
      </c>
      <c r="J801" s="455">
        <f t="array" ref="J801">IFERROR(INDEX('Retirement Calculator'!K:K,MATCH('Lorri 401b'!N801,'Retirement Calculator'!A:A,0),0),0)</f>
        <v>16520.094745597391</v>
      </c>
      <c r="K801" s="455">
        <f t="shared" ca="1" si="79"/>
        <v>41095.02820834193</v>
      </c>
      <c r="L801" s="455">
        <f t="shared" ca="1" si="80"/>
        <v>9903901.7982104048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9903901.7982104048</v>
      </c>
      <c r="J802" s="455">
        <f t="array" ref="J802">IFERROR(INDEX('Retirement Calculator'!K:K,MATCH('Lorri 401b'!N802,'Retirement Calculator'!A:A,0),0),0)</f>
        <v>16520.094745597391</v>
      </c>
      <c r="K802" s="455">
        <f t="shared" ca="1" si="79"/>
        <v>41197.423764436702</v>
      </c>
      <c r="L802" s="455">
        <f t="shared" ca="1" si="80"/>
        <v>9928579.1272292454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9928579.1272292454</v>
      </c>
      <c r="J803" s="455">
        <f t="array" ref="J803">IFERROR(INDEX('Retirement Calculator'!K:K,MATCH('Lorri 401b'!N803,'Retirement Calculator'!A:A,0),0),0)</f>
        <v>16520.094745597391</v>
      </c>
      <c r="K803" s="455">
        <f t="shared" ca="1" si="79"/>
        <v>41300.245968681869</v>
      </c>
      <c r="L803" s="455">
        <f t="shared" ca="1" si="80"/>
        <v>9953359.2784523312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9953359.2784523312</v>
      </c>
      <c r="J804" s="455">
        <f t="array" ref="J804">IFERROR(INDEX('Retirement Calculator'!K:K,MATCH('Lorri 401b'!N804,'Retirement Calculator'!A:A,0),0),0)</f>
        <v>16520.094745597391</v>
      </c>
      <c r="K804" s="455">
        <f t="shared" ca="1" si="79"/>
        <v>41403.49659877806</v>
      </c>
      <c r="L804" s="455">
        <f t="shared" ca="1" si="80"/>
        <v>9978242.6803055126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9978242.6803055126</v>
      </c>
      <c r="J805" s="455">
        <f t="array" ref="J805">IFERROR(INDEX('Retirement Calculator'!K:K,MATCH('Lorri 401b'!N805,'Retirement Calculator'!A:A,0),0),0)</f>
        <v>16520.094745597391</v>
      </c>
      <c r="K805" s="455">
        <f t="shared" ca="1" si="79"/>
        <v>41507.17743983298</v>
      </c>
      <c r="L805" s="455">
        <f t="shared" ca="1" si="80"/>
        <v>10003229.762999749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10003229.762999749</v>
      </c>
      <c r="J806" s="455">
        <f t="array" ref="J806">IFERROR(INDEX('Retirement Calculator'!K:K,MATCH('Lorri 401b'!N806,'Retirement Calculator'!A:A,0),0),0)</f>
        <v>16520.094745597391</v>
      </c>
      <c r="K806" s="455">
        <f t="shared" ca="1" si="79"/>
        <v>41611.2902843923</v>
      </c>
      <c r="L806" s="455">
        <f t="shared" ca="1" si="80"/>
        <v>10028320.958538543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10028320.958538543</v>
      </c>
      <c r="J807" s="455">
        <f t="array" ref="J807">IFERROR(INDEX('Retirement Calculator'!K:K,MATCH('Lorri 401b'!N807,'Retirement Calculator'!A:A,0),0),0)</f>
        <v>16520.094745597391</v>
      </c>
      <c r="K807" s="455">
        <f t="shared" ca="1" si="79"/>
        <v>41715.836932470607</v>
      </c>
      <c r="L807" s="455">
        <f t="shared" ca="1" si="80"/>
        <v>10053516.700725418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10053516.700725418</v>
      </c>
      <c r="J808" s="455">
        <f t="array" ref="J808">IFERROR(INDEX('Retirement Calculator'!K:K,MATCH('Lorri 401b'!N808,'Retirement Calculator'!A:A,0),0),0)</f>
        <v>16520.094745597391</v>
      </c>
      <c r="K808" s="455">
        <f t="shared" ca="1" si="79"/>
        <v>41820.819191582588</v>
      </c>
      <c r="L808" s="455">
        <f t="shared" ca="1" si="80"/>
        <v>10078817.425171403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10078817.425171403</v>
      </c>
      <c r="J809" s="455">
        <f t="array" ref="J809">IFERROR(INDEX('Retirement Calculator'!K:K,MATCH('Lorri 401b'!N809,'Retirement Calculator'!A:A,0),0),0)</f>
        <v>16520.094745597391</v>
      </c>
      <c r="K809" s="455">
        <f t="shared" ca="1" si="79"/>
        <v>41926.238876774194</v>
      </c>
      <c r="L809" s="455">
        <f t="shared" ca="1" si="80"/>
        <v>10104223.569302581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10104223.569302581</v>
      </c>
      <c r="J810" s="455">
        <f t="array" ref="J810">IFERROR(INDEX('Retirement Calculator'!K:K,MATCH('Lorri 401b'!N810,'Retirement Calculator'!A:A,0),0),0)</f>
        <v>16520.094745597391</v>
      </c>
      <c r="K810" s="455">
        <f t="shared" ca="1" si="79"/>
        <v>42032.097810654101</v>
      </c>
      <c r="L810" s="455">
        <f t="shared" ca="1" si="80"/>
        <v>10129735.572367638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10129735.572367638</v>
      </c>
      <c r="J811" s="455">
        <f t="array" ref="J811">IFERROR(INDEX('Retirement Calculator'!K:K,MATCH('Lorri 401b'!N811,'Retirement Calculator'!A:A,0),0),0)</f>
        <v>16520.094745597391</v>
      </c>
      <c r="K811" s="455">
        <f t="shared" ca="1" si="79"/>
        <v>42138.39782342517</v>
      </c>
      <c r="L811" s="455">
        <f t="shared" ca="1" si="80"/>
        <v>10155353.875445466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10155353.875445466</v>
      </c>
      <c r="J812" s="455">
        <f t="array" ref="J812">IFERROR(INDEX('Retirement Calculator'!K:K,MATCH('Lorri 401b'!N812,'Retirement Calculator'!A:A,0),0),0)</f>
        <v>16520.094745597391</v>
      </c>
      <c r="K812" s="455">
        <f t="shared" ca="1" si="79"/>
        <v>42245.140752916122</v>
      </c>
      <c r="L812" s="455">
        <f t="shared" ca="1" si="80"/>
        <v>10181078.921452785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10181078.921452785</v>
      </c>
      <c r="J813" s="455">
        <f t="array" ref="J813">IFERROR(INDEX('Retirement Calculator'!K:K,MATCH('Lorri 401b'!N813,'Retirement Calculator'!A:A,0),0),0)</f>
        <v>16520.094745597391</v>
      </c>
      <c r="K813" s="455">
        <f t="shared" ca="1" si="79"/>
        <v>42352.328444613282</v>
      </c>
      <c r="L813" s="455">
        <f t="shared" ca="1" si="80"/>
        <v>10206911.155151801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10206911.155151801</v>
      </c>
      <c r="J814" s="455">
        <f t="array" ref="J814">IFERROR(INDEX('Retirement Calculator'!K:K,MATCH('Lorri 401b'!N814,'Retirement Calculator'!A:A,0),0),0)</f>
        <v>16520.094745597391</v>
      </c>
      <c r="K814" s="455">
        <f t="shared" ca="1" si="79"/>
        <v>42459.962751692517</v>
      </c>
      <c r="L814" s="455">
        <f t="shared" ca="1" si="80"/>
        <v>10232851.023157896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10232851.023157896</v>
      </c>
      <c r="J815" s="455">
        <f t="array" ref="J815">IFERROR(INDEX('Retirement Calculator'!K:K,MATCH('Lorri 401b'!N815,'Retirement Calculator'!A:A,0),0),0)</f>
        <v>16520.094745597391</v>
      </c>
      <c r="K815" s="455">
        <f t="shared" ca="1" si="79"/>
        <v>42568.045535051249</v>
      </c>
      <c r="L815" s="455">
        <f t="shared" ca="1" si="80"/>
        <v>10258898.97394735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10258898.97394735</v>
      </c>
      <c r="J816" s="455">
        <f t="array" ref="J816">IFERROR(INDEX('Retirement Calculator'!K:K,MATCH('Lorri 401b'!N816,'Retirement Calculator'!A:A,0),0),0)</f>
        <v>16520.094745597391</v>
      </c>
      <c r="K816" s="455">
        <f t="shared" ca="1" si="79"/>
        <v>42676.578663340639</v>
      </c>
      <c r="L816" s="455">
        <f t="shared" ca="1" si="80"/>
        <v>10285055.457865093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10285055.457865093</v>
      </c>
      <c r="J817" s="455">
        <f t="array" ref="J817">IFERROR(INDEX('Retirement Calculator'!K:K,MATCH('Lorri 401b'!N817,'Retirement Calculator'!A:A,0),0),0)</f>
        <v>16520.094745597391</v>
      </c>
      <c r="K817" s="455">
        <f t="shared" ca="1" si="79"/>
        <v>42785.5640129979</v>
      </c>
      <c r="L817" s="455">
        <f t="shared" ca="1" si="80"/>
        <v>10311320.927132495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10311320.927132495</v>
      </c>
      <c r="J818" s="455">
        <f t="array" ref="J818">IFERROR(INDEX('Retirement Calculator'!K:K,MATCH('Lorri 401b'!N818,'Retirement Calculator'!A:A,0),0),0)</f>
        <v>16520.094745597391</v>
      </c>
      <c r="K818" s="455">
        <f t="shared" ca="1" si="79"/>
        <v>42895.003468278737</v>
      </c>
      <c r="L818" s="455">
        <f t="shared" ca="1" si="80"/>
        <v>10337695.835855177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10337695.835855177</v>
      </c>
      <c r="J819" s="455">
        <f t="array" ref="J819">IFERROR(INDEX('Retirement Calculator'!K:K,MATCH('Lorri 401b'!N819,'Retirement Calculator'!A:A,0),0),0)</f>
        <v>16520.094745597391</v>
      </c>
      <c r="K819" s="455">
        <f t="shared" ca="1" si="79"/>
        <v>43004.898921289918</v>
      </c>
      <c r="L819" s="455">
        <f t="shared" ca="1" si="80"/>
        <v>10364180.64003087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10364180.64003087</v>
      </c>
      <c r="J820" s="455">
        <f t="array" ref="J820">IFERROR(INDEX('Retirement Calculator'!K:K,MATCH('Lorri 401b'!N820,'Retirement Calculator'!A:A,0),0),0)</f>
        <v>16520.094745597391</v>
      </c>
      <c r="K820" s="455">
        <f t="shared" ca="1" si="79"/>
        <v>43115.252272021971</v>
      </c>
      <c r="L820" s="455">
        <f t="shared" ca="1" si="80"/>
        <v>10390775.797557296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10390775.797557296</v>
      </c>
      <c r="J821" s="455">
        <f t="array" ref="J821">IFERROR(INDEX('Retirement Calculator'!K:K,MATCH('Lorri 401b'!N821,'Retirement Calculator'!A:A,0),0),0)</f>
        <v>16520.094745597391</v>
      </c>
      <c r="K821" s="455">
        <f t="shared" ca="1" si="79"/>
        <v>43226.065428382077</v>
      </c>
      <c r="L821" s="455">
        <f t="shared" ca="1" si="80"/>
        <v>10417481.768240081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10417481.768240081</v>
      </c>
      <c r="J822" s="455">
        <f t="array" ref="J822">IFERROR(INDEX('Retirement Calculator'!K:K,MATCH('Lorri 401b'!N822,'Retirement Calculator'!A:A,0),0),0)</f>
        <v>16520.094745597391</v>
      </c>
      <c r="K822" s="455">
        <f t="shared" ca="1" si="79"/>
        <v>43337.340306227015</v>
      </c>
      <c r="L822" s="455">
        <f t="shared" ca="1" si="80"/>
        <v>10444299.01380071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10444299.01380071</v>
      </c>
      <c r="J823" s="455">
        <f t="array" ref="J823">IFERROR(INDEX('Retirement Calculator'!K:K,MATCH('Lorri 401b'!N823,'Retirement Calculator'!A:A,0),0),0)</f>
        <v>16520.094745597391</v>
      </c>
      <c r="K823" s="455">
        <f t="shared" ca="1" si="79"/>
        <v>43449.078829396305</v>
      </c>
      <c r="L823" s="455">
        <f t="shared" ca="1" si="80"/>
        <v>10471227.99788451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10471227.99788451</v>
      </c>
      <c r="J824" s="455">
        <f t="array" ref="J824">IFERROR(INDEX('Retirement Calculator'!K:K,MATCH('Lorri 401b'!N824,'Retirement Calculator'!A:A,0),0),0)</f>
        <v>16520.094745597391</v>
      </c>
      <c r="K824" s="455">
        <f t="shared" ca="1" si="79"/>
        <v>43561.282929745474</v>
      </c>
      <c r="L824" s="455">
        <f t="shared" ca="1" si="80"/>
        <v>10498269.186068658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10498269.186068658</v>
      </c>
      <c r="J825" s="455">
        <f t="array" ref="J825">IFERROR(INDEX('Retirement Calculator'!K:K,MATCH('Lorri 401b'!N825,'Retirement Calculator'!A:A,0),0),0)</f>
        <v>16520.094745597391</v>
      </c>
      <c r="K825" s="455">
        <f t="shared" ca="1" si="79"/>
        <v>43673.954547179419</v>
      </c>
      <c r="L825" s="455">
        <f t="shared" ca="1" si="80"/>
        <v>10525423.045870241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10525423.045870241</v>
      </c>
      <c r="J826" s="455">
        <f t="array" ref="J826">IFERROR(INDEX('Retirement Calculator'!K:K,MATCH('Lorri 401b'!N826,'Retirement Calculator'!A:A,0),0),0)</f>
        <v>16520.094745597391</v>
      </c>
      <c r="K826" s="455">
        <f t="shared" ca="1" si="79"/>
        <v>43787.095629686017</v>
      </c>
      <c r="L826" s="455">
        <f t="shared" ca="1" si="80"/>
        <v>10552690.04675433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10552690.04675433</v>
      </c>
      <c r="J827" s="455">
        <f t="array" ref="J827">IFERROR(INDEX('Retirement Calculator'!K:K,MATCH('Lorri 401b'!N827,'Retirement Calculator'!A:A,0),0),0)</f>
        <v>16520.094745597391</v>
      </c>
      <c r="K827" s="455">
        <f t="shared" ca="1" si="79"/>
        <v>43900.708133369721</v>
      </c>
      <c r="L827" s="455">
        <f t="shared" ca="1" si="80"/>
        <v>10580070.660142103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10580070.660142103</v>
      </c>
      <c r="J828" s="455">
        <f t="array" ref="J828">IFERROR(INDEX('Retirement Calculator'!K:K,MATCH('Lorri 401b'!N828,'Retirement Calculator'!A:A,0),0),0)</f>
        <v>16520.094745597391</v>
      </c>
      <c r="K828" s="455">
        <f t="shared" ca="1" si="79"/>
        <v>44014.794022485439</v>
      </c>
      <c r="L828" s="455">
        <f t="shared" ca="1" si="80"/>
        <v>10607565.359418992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10607565.359418992</v>
      </c>
      <c r="J829" s="455">
        <f t="array" ref="J829">IFERROR(INDEX('Retirement Calculator'!K:K,MATCH('Lorri 401b'!N829,'Retirement Calculator'!A:A,0),0),0)</f>
        <v>16520.094745597391</v>
      </c>
      <c r="K829" s="455">
        <f t="shared" ca="1" si="79"/>
        <v>44129.355269472479</v>
      </c>
      <c r="L829" s="455">
        <f t="shared" ca="1" si="80"/>
        <v>10635174.619942868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10635174.619942868</v>
      </c>
      <c r="J830" s="455">
        <f t="array" ref="J830">IFERROR(INDEX('Retirement Calculator'!K:K,MATCH('Lorri 401b'!N830,'Retirement Calculator'!A:A,0),0),0)</f>
        <v>16520.094745597391</v>
      </c>
      <c r="K830" s="455">
        <f t="shared" ca="1" si="79"/>
        <v>44244.39385498863</v>
      </c>
      <c r="L830" s="455">
        <f t="shared" ca="1" si="80"/>
        <v>10662898.91905226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10662898.91905226</v>
      </c>
      <c r="J831" s="455">
        <f t="array" ref="J831">IFERROR(INDEX('Retirement Calculator'!K:K,MATCH('Lorri 401b'!N831,'Retirement Calculator'!A:A,0),0),0)</f>
        <v>16520.094745597391</v>
      </c>
      <c r="K831" s="455">
        <f t="shared" ca="1" si="79"/>
        <v>44359.911767944432</v>
      </c>
      <c r="L831" s="455">
        <f t="shared" ca="1" si="80"/>
        <v>10690738.736074608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10690738.736074608</v>
      </c>
      <c r="J832" s="455">
        <f t="array" ref="J832">IFERROR(INDEX('Retirement Calculator'!K:K,MATCH('Lorri 401b'!N832,'Retirement Calculator'!A:A,0),0),0)</f>
        <v>16520.094745597391</v>
      </c>
      <c r="K832" s="455">
        <f t="shared" ca="1" si="79"/>
        <v>44475.911005537542</v>
      </c>
      <c r="L832" s="455">
        <f t="shared" ca="1" si="80"/>
        <v>10718694.552334549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10718694.552334549</v>
      </c>
      <c r="J833" s="455">
        <f t="array" ref="J833">IFERROR(INDEX('Retirement Calculator'!K:K,MATCH('Lorri 401b'!N833,'Retirement Calculator'!A:A,0),0),0)</f>
        <v>16520.094745597391</v>
      </c>
      <c r="K833" s="455">
        <f t="shared" ca="1" si="79"/>
        <v>44592.3935732873</v>
      </c>
      <c r="L833" s="455">
        <f t="shared" ca="1" si="80"/>
        <v>10746766.85116224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10746766.85116224</v>
      </c>
      <c r="J834" s="455">
        <f t="array" ref="J834">IFERROR(INDEX('Retirement Calculator'!K:K,MATCH('Lorri 401b'!N834,'Retirement Calculator'!A:A,0),0),0)</f>
        <v>16520.094745597391</v>
      </c>
      <c r="K834" s="455">
        <f t="shared" ca="1" si="79"/>
        <v>44709.361485069348</v>
      </c>
      <c r="L834" s="455">
        <f t="shared" ca="1" si="80"/>
        <v>10774956.117901713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10774956.117901713</v>
      </c>
      <c r="J835" s="455">
        <f t="array" ref="J835">IFERROR(INDEX('Retirement Calculator'!K:K,MATCH('Lorri 401b'!N835,'Retirement Calculator'!A:A,0),0),0)</f>
        <v>16520.094745597391</v>
      </c>
      <c r="K835" s="455">
        <f t="shared" ca="1" si="79"/>
        <v>44826.816763150484</v>
      </c>
      <c r="L835" s="455">
        <f t="shared" ca="1" si="80"/>
        <v>10803262.839919265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10803262.839919265</v>
      </c>
      <c r="J836" s="455">
        <f t="array" ref="J836">IFERROR(INDEX('Retirement Calculator'!K:K,MATCH('Lorri 401b'!N836,'Retirement Calculator'!A:A,0),0),0)</f>
        <v>16520.094745597391</v>
      </c>
      <c r="K836" s="455">
        <f t="shared" ca="1" si="79"/>
        <v>44944.761438223621</v>
      </c>
      <c r="L836" s="455">
        <f t="shared" ca="1" si="80"/>
        <v>10831687.506611893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10831687.506611893</v>
      </c>
      <c r="J837" s="455">
        <f t="array" ref="J837">IFERROR(INDEX('Retirement Calculator'!K:K,MATCH('Lorri 401b'!N837,'Retirement Calculator'!A:A,0),0),0)</f>
        <v>16520.094745597391</v>
      </c>
      <c r="K837" s="455">
        <f t="shared" ca="1" si="79"/>
        <v>45063.197549442899</v>
      </c>
      <c r="L837" s="455">
        <f t="shared" ca="1" si="80"/>
        <v>10860230.60941574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10860230.60941574</v>
      </c>
      <c r="J838" s="455">
        <f t="array" ref="J838">IFERROR(INDEX('Retirement Calculator'!K:K,MATCH('Lorri 401b'!N838,'Retirement Calculator'!A:A,0),0),0)</f>
        <v>16520.094745597391</v>
      </c>
      <c r="K838" s="455">
        <f t="shared" ca="1" si="79"/>
        <v>45182.127144458929</v>
      </c>
      <c r="L838" s="455">
        <f t="shared" ca="1" si="80"/>
        <v>10888892.641814603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10888892.641814603</v>
      </c>
      <c r="J839" s="455">
        <f t="array" ref="J839">IFERROR(INDEX('Retirement Calculator'!K:K,MATCH('Lorri 401b'!N839,'Retirement Calculator'!A:A,0),0),0)</f>
        <v>16520.094745597391</v>
      </c>
      <c r="K839" s="455">
        <f t="shared" ca="1" si="79"/>
        <v>45301.55227945419</v>
      </c>
      <c r="L839" s="455">
        <f t="shared" ca="1" si="80"/>
        <v>10917674.099348459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10917674.099348459</v>
      </c>
      <c r="J840" s="455">
        <f t="array" ref="J840">IFERROR(INDEX('Retirement Calculator'!K:K,MATCH('Lorri 401b'!N840,'Retirement Calculator'!A:A,0),0),0)</f>
        <v>16520.094745597391</v>
      </c>
      <c r="K840" s="455">
        <f t="shared" ca="1" si="79"/>
        <v>45421.475019178593</v>
      </c>
      <c r="L840" s="455">
        <f t="shared" ca="1" si="80"/>
        <v>10946575.479622042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10946575.479622042</v>
      </c>
      <c r="J841" s="455">
        <f t="array" ref="J841">IFERROR(INDEX('Retirement Calculator'!K:K,MATCH('Lorri 401b'!N841,'Retirement Calculator'!A:A,0),0),0)</f>
        <v>16520.094745597391</v>
      </c>
      <c r="K841" s="455">
        <f t="shared" ca="1" si="79"/>
        <v>45541.897436985186</v>
      </c>
      <c r="L841" s="455">
        <f t="shared" ca="1" si="80"/>
        <v>10975597.282313431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10975597.282313431</v>
      </c>
      <c r="J842" s="455">
        <f t="array" ref="J842">IFERROR(INDEX('Retirement Calculator'!K:K,MATCH('Lorri 401b'!N842,'Retirement Calculator'!A:A,0),0),0)</f>
        <v>16520.094745597391</v>
      </c>
      <c r="K842" s="455">
        <f t="shared" ca="1" si="79"/>
        <v>45662.82161486597</v>
      </c>
      <c r="L842" s="455">
        <f t="shared" ca="1" si="80"/>
        <v>11004740.009182699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11004740.009182699</v>
      </c>
      <c r="J843" s="455">
        <f t="array" ref="J843">IFERROR(INDEX('Retirement Calculator'!K:K,MATCH('Lorri 401b'!N843,'Retirement Calculator'!A:A,0),0),0)</f>
        <v>16520.094745597391</v>
      </c>
      <c r="K843" s="455">
        <f t="shared" ca="1" si="79"/>
        <v>45784.249643487929</v>
      </c>
      <c r="L843" s="455">
        <f t="shared" ca="1" si="80"/>
        <v>11034004.16408059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11034004.16408059</v>
      </c>
      <c r="J844" s="455">
        <f t="array" ref="J844">IFERROR(INDEX('Retirement Calculator'!K:K,MATCH('Lorri 401b'!N844,'Retirement Calculator'!A:A,0),0),0)</f>
        <v>16520.094745597391</v>
      </c>
      <c r="K844" s="455">
        <f t="shared" ca="1" si="79"/>
        <v>45906.183622229139</v>
      </c>
      <c r="L844" s="455">
        <f t="shared" ca="1" si="80"/>
        <v>11063390.252957223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11063390.252957223</v>
      </c>
      <c r="J845" s="455">
        <f t="array" ref="J845">IFERROR(INDEX('Retirement Calculator'!K:K,MATCH('Lorri 401b'!N845,'Retirement Calculator'!A:A,0),0),0)</f>
        <v>16520.094745597391</v>
      </c>
      <c r="K845" s="455">
        <f t="shared" ca="1" si="79"/>
        <v>46028.625659215111</v>
      </c>
      <c r="L845" s="455">
        <f t="shared" ca="1" si="80"/>
        <v>11092898.78387084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11092898.78387084</v>
      </c>
      <c r="J846" s="455">
        <f t="array" ref="J846">IFERROR(INDEX('Retirement Calculator'!K:K,MATCH('Lorri 401b'!N846,'Retirement Calculator'!A:A,0),0),0)</f>
        <v>16520.094745597391</v>
      </c>
      <c r="K846" s="455">
        <f t="shared" ca="1" si="79"/>
        <v>46151.577871355184</v>
      </c>
      <c r="L846" s="455">
        <f t="shared" ca="1" si="80"/>
        <v>11122530.266996598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11122530.266996598</v>
      </c>
      <c r="J847" s="455">
        <f t="array" ref="J847">IFERROR(INDEX('Retirement Calculator'!K:K,MATCH('Lorri 401b'!N847,'Retirement Calculator'!A:A,0),0),0)</f>
        <v>16520.094745597391</v>
      </c>
      <c r="K847" s="455">
        <f t="shared" ca="1" si="79"/>
        <v>46275.042384379172</v>
      </c>
      <c r="L847" s="455">
        <f t="shared" ca="1" si="80"/>
        <v>11152285.21463538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11152285.21463538</v>
      </c>
      <c r="J848" s="455">
        <f t="array" ref="J848">IFERROR(INDEX('Retirement Calculator'!K:K,MATCH('Lorri 401b'!N848,'Retirement Calculator'!A:A,0),0),0)</f>
        <v>16520.094745597391</v>
      </c>
      <c r="K848" s="455">
        <f t="shared" ca="1" si="79"/>
        <v>46399.021332874094</v>
      </c>
      <c r="L848" s="455">
        <f t="shared" ca="1" si="80"/>
        <v>11182164.141222658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11182164.141222658</v>
      </c>
      <c r="J849" s="455">
        <f t="array" ref="J849">IFERROR(INDEX('Retirement Calculator'!K:K,MATCH('Lorri 401b'!N849,'Retirement Calculator'!A:A,0),0),0)</f>
        <v>16520.094745597391</v>
      </c>
      <c r="K849" s="455">
        <f t="shared" ca="1" si="79"/>
        <v>46523.516860321084</v>
      </c>
      <c r="L849" s="455">
        <f t="shared" ca="1" si="80"/>
        <v>11212167.563337382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11212167.563337382</v>
      </c>
      <c r="J850" s="455">
        <f t="array" ref="J850">IFERROR(INDEX('Retirement Calculator'!K:K,MATCH('Lorri 401b'!N850,'Retirement Calculator'!A:A,0),0),0)</f>
        <v>16520.094745597391</v>
      </c>
      <c r="K850" s="455">
        <f t="shared" ca="1" si="79"/>
        <v>46648.531119132436</v>
      </c>
      <c r="L850" s="455">
        <f t="shared" ca="1" si="80"/>
        <v>11242295.999710917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11242295.999710917</v>
      </c>
      <c r="J851" s="455">
        <f t="array" ref="J851">IFERROR(INDEX('Retirement Calculator'!K:K,MATCH('Lorri 401b'!N851,'Retirement Calculator'!A:A,0),0),0)</f>
        <v>16520.094745597391</v>
      </c>
      <c r="K851" s="455">
        <f t="shared" ca="1" si="79"/>
        <v>46774.066270688832</v>
      </c>
      <c r="L851" s="455">
        <f t="shared" ca="1" si="80"/>
        <v>11272549.971236009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11272549.971236009</v>
      </c>
      <c r="J852" s="455">
        <f t="array" ref="J852">IFERROR(INDEX('Retirement Calculator'!K:K,MATCH('Lorri 401b'!N852,'Retirement Calculator'!A:A,0),0),0)</f>
        <v>16520.094745597391</v>
      </c>
      <c r="K852" s="455">
        <f t="shared" ca="1" si="79"/>
        <v>46900.12448537672</v>
      </c>
      <c r="L852" s="455">
        <f t="shared" ca="1" si="80"/>
        <v>11302930.00097579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11302930.00097579</v>
      </c>
      <c r="J853" s="455">
        <f t="array" ref="J853">IFERROR(INDEX('Retirement Calculator'!K:K,MATCH('Lorri 401b'!N853,'Retirement Calculator'!A:A,0),0),0)</f>
        <v>16520.094745597391</v>
      </c>
      <c r="K853" s="455">
        <f t="shared" ca="1" si="79"/>
        <v>47026.707942625799</v>
      </c>
      <c r="L853" s="455">
        <f t="shared" ca="1" si="80"/>
        <v>11333436.614172818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11333436.614172818</v>
      </c>
      <c r="J854" s="455">
        <f t="array" ref="J854">IFERROR(INDEX('Retirement Calculator'!K:K,MATCH('Lorri 401b'!N854,'Retirement Calculator'!A:A,0),0),0)</f>
        <v>16520.094745597391</v>
      </c>
      <c r="K854" s="455">
        <f t="shared" ca="1" si="79"/>
        <v>47153.818830946751</v>
      </c>
      <c r="L854" s="455">
        <f t="shared" ca="1" si="80"/>
        <v>11364070.338258168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11364070.338258168</v>
      </c>
      <c r="J855" s="455">
        <f t="array" ref="J855">IFERROR(INDEX('Retirement Calculator'!K:K,MATCH('Lorri 401b'!N855,'Retirement Calculator'!A:A,0),0),0)</f>
        <v>16520.094745597391</v>
      </c>
      <c r="K855" s="455">
        <f t="shared" ca="1" si="79"/>
        <v>47281.459347969045</v>
      </c>
      <c r="L855" s="455">
        <f t="shared" ca="1" si="80"/>
        <v>11394831.70286054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11394831.70286054</v>
      </c>
      <c r="J856" s="455">
        <f t="array" ref="J856">IFERROR(INDEX('Retirement Calculator'!K:K,MATCH('Lorri 401b'!N856,'Retirement Calculator'!A:A,0),0),0)</f>
        <v>16520.094745597391</v>
      </c>
      <c r="K856" s="455">
        <f t="shared" ca="1" si="79"/>
        <v>47409.631700478931</v>
      </c>
      <c r="L856" s="455">
        <f t="shared" ca="1" si="80"/>
        <v>11425721.239815421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11425721.239815421</v>
      </c>
      <c r="J857" s="455">
        <f t="array" ref="J857">IFERROR(INDEX('Retirement Calculator'!K:K,MATCH('Lorri 401b'!N857,'Retirement Calculator'!A:A,0),0),0)</f>
        <v>16520.094745597391</v>
      </c>
      <c r="K857" s="455">
        <f t="shared" ca="1" si="79"/>
        <v>47538.338104457602</v>
      </c>
      <c r="L857" s="455">
        <f t="shared" ca="1" si="80"/>
        <v>11456739.483174283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11456739.483174283</v>
      </c>
      <c r="J858" s="455">
        <f t="array" ref="J858">IFERROR(INDEX('Retirement Calculator'!K:K,MATCH('Lorri 401b'!N858,'Retirement Calculator'!A:A,0),0),0)</f>
        <v>16520.094745597391</v>
      </c>
      <c r="K858" s="455">
        <f t="shared" ca="1" si="79"/>
        <v>47667.580785119528</v>
      </c>
      <c r="L858" s="455">
        <f t="shared" ca="1" si="80"/>
        <v>11487886.969213806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11487886.969213806</v>
      </c>
      <c r="J859" s="455">
        <f t="array" ref="J859">IFERROR(INDEX('Retirement Calculator'!K:K,MATCH('Lorri 401b'!N859,'Retirement Calculator'!A:A,0),0),0)</f>
        <v>16520.094745597391</v>
      </c>
      <c r="K859" s="455">
        <f t="shared" ca="1" si="79"/>
        <v>47797.361976950873</v>
      </c>
      <c r="L859" s="455">
        <f t="shared" ca="1" si="80"/>
        <v>11519164.236445161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11519164.236445161</v>
      </c>
      <c r="J860" s="455">
        <f t="array" ref="J860">IFERROR(INDEX('Retirement Calculator'!K:K,MATCH('Lorri 401b'!N860,'Retirement Calculator'!A:A,0),0),0)</f>
        <v>16520.094745597391</v>
      </c>
      <c r="K860" s="455">
        <f t="shared" ca="1" si="79"/>
        <v>47927.683923748184</v>
      </c>
      <c r="L860" s="455">
        <f t="shared" ca="1" si="80"/>
        <v>11550571.825623311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11550571.825623311</v>
      </c>
      <c r="J861" s="455">
        <f t="array" ref="J861">IFERROR(INDEX('Retirement Calculator'!K:K,MATCH('Lorri 401b'!N861,'Retirement Calculator'!A:A,0),0),0)</f>
        <v>16520.094745597391</v>
      </c>
      <c r="K861" s="455">
        <f t="shared" ca="1" si="79"/>
        <v>48058.548878657144</v>
      </c>
      <c r="L861" s="455">
        <f t="shared" ca="1" si="80"/>
        <v>11582110.279756371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11582110.279756371</v>
      </c>
      <c r="J862" s="455">
        <f t="array" ref="J862">IFERROR(INDEX('Retirement Calculator'!K:K,MATCH('Lorri 401b'!N862,'Retirement Calculator'!A:A,0),0),0)</f>
        <v>16520.094745597391</v>
      </c>
      <c r="K862" s="455">
        <f t="shared" ca="1" si="79"/>
        <v>48189.959104211557</v>
      </c>
      <c r="L862" s="455">
        <f t="shared" ca="1" si="80"/>
        <v>11613780.144114986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11613780.144114986</v>
      </c>
      <c r="J863" s="455">
        <f t="array" ref="J863">IFERROR(INDEX('Retirement Calculator'!K:K,MATCH('Lorri 401b'!N863,'Retirement Calculator'!A:A,0),0),0)</f>
        <v>16520.094745597391</v>
      </c>
      <c r="K863" s="455">
        <f t="shared" ca="1" si="79"/>
        <v>48321.916872372458</v>
      </c>
      <c r="L863" s="455">
        <f t="shared" ca="1" si="80"/>
        <v>11645581.966241762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11645581.966241762</v>
      </c>
      <c r="J864" s="455">
        <f t="array" ref="J864">IFERROR(INDEX('Retirement Calculator'!K:K,MATCH('Lorri 401b'!N864,'Retirement Calculator'!A:A,0),0),0)</f>
        <v>16520.094745597391</v>
      </c>
      <c r="K864" s="455">
        <f t="shared" ca="1" si="79"/>
        <v>48454.424464567353</v>
      </c>
      <c r="L864" s="455">
        <f t="shared" ca="1" si="80"/>
        <v>11677516.295960732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11677516.295960732</v>
      </c>
      <c r="J865" s="455">
        <f t="array" ref="J865">IFERROR(INDEX('Retirement Calculator'!K:K,MATCH('Lorri 401b'!N865,'Retirement Calculator'!A:A,0),0),0)</f>
        <v>16520.094745597391</v>
      </c>
      <c r="K865" s="455">
        <f t="shared" ca="1" si="79"/>
        <v>48587.484171729731</v>
      </c>
      <c r="L865" s="455">
        <f t="shared" ca="1" si="80"/>
        <v>11709583.685386864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11709583.685386864</v>
      </c>
      <c r="J866" s="455">
        <f t="array" ref="J866">IFERROR(INDEX('Retirement Calculator'!K:K,MATCH('Lorri 401b'!N866,'Retirement Calculator'!A:A,0),0),0)</f>
        <v>16520.094745597391</v>
      </c>
      <c r="K866" s="455">
        <f t="shared" ca="1" si="79"/>
        <v>48721.098294338612</v>
      </c>
      <c r="L866" s="455">
        <f t="shared" ca="1" si="80"/>
        <v>11741784.688935606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11741784.688935606</v>
      </c>
      <c r="J867" s="455">
        <f t="array" ref="J867">IFERROR(INDEX('Retirement Calculator'!K:K,MATCH('Lorri 401b'!N867,'Retirement Calculator'!A:A,0),0),0)</f>
        <v>16520.094745597391</v>
      </c>
      <c r="K867" s="455">
        <f t="shared" ca="1" si="79"/>
        <v>48855.269142458368</v>
      </c>
      <c r="L867" s="455">
        <f t="shared" ca="1" si="80"/>
        <v>11774119.863332467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11774119.863332467</v>
      </c>
      <c r="J868" s="455">
        <f t="array" ref="J868">IFERROR(INDEX('Retirement Calculator'!K:K,MATCH('Lorri 401b'!N868,'Retirement Calculator'!A:A,0),0),0)</f>
        <v>16520.094745597391</v>
      </c>
      <c r="K868" s="455">
        <f t="shared" ca="1" si="79"/>
        <v>48989.999035778623</v>
      </c>
      <c r="L868" s="455">
        <f t="shared" ca="1" si="80"/>
        <v>11806589.76762265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11806589.76762265</v>
      </c>
      <c r="J869" s="455">
        <f t="array" ref="J869">IFERROR(INDEX('Retirement Calculator'!K:K,MATCH('Lorri 401b'!N869,'Retirement Calculator'!A:A,0),0),0)</f>
        <v>16520.094745597391</v>
      </c>
      <c r="K869" s="455">
        <f t="shared" ca="1" si="79"/>
        <v>49125.290303654387</v>
      </c>
      <c r="L869" s="455">
        <f t="shared" ca="1" si="80"/>
        <v>11839194.963180708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11839194.963180708</v>
      </c>
      <c r="J870" s="455">
        <f t="array" ref="J870">IFERROR(INDEX('Retirement Calculator'!K:K,MATCH('Lorri 401b'!N870,'Retirement Calculator'!A:A,0),0),0)</f>
        <v>16520.094745597391</v>
      </c>
      <c r="K870" s="455">
        <f t="shared" ca="1" si="79"/>
        <v>49261.145285146296</v>
      </c>
      <c r="L870" s="455">
        <f t="shared" ca="1" si="80"/>
        <v>11871936.013720257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11871936.013720257</v>
      </c>
      <c r="J871" s="455">
        <f t="array" ref="J871">IFERROR(INDEX('Retirement Calculator'!K:K,MATCH('Lorri 401b'!N871,'Retirement Calculator'!A:A,0),0),0)</f>
        <v>16520.094745597391</v>
      </c>
      <c r="K871" s="455">
        <f t="shared" ca="1" si="79"/>
        <v>49397.566329061083</v>
      </c>
      <c r="L871" s="455">
        <f t="shared" ca="1" si="80"/>
        <v>11904813.485303722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11904813.485303722</v>
      </c>
      <c r="J872" s="455">
        <f t="array" ref="J872">IFERROR(INDEX('Retirement Calculator'!K:K,MATCH('Lorri 401b'!N872,'Retirement Calculator'!A:A,0),0),0)</f>
        <v>16520.094745597391</v>
      </c>
      <c r="K872" s="455">
        <f t="shared" ca="1" si="79"/>
        <v>49534.555793992185</v>
      </c>
      <c r="L872" s="455">
        <f t="shared" ca="1" si="80"/>
        <v>11937827.946352117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11937827.946352117</v>
      </c>
      <c r="J873" s="455">
        <f t="array" ref="J873">IFERROR(INDEX('Retirement Calculator'!K:K,MATCH('Lorri 401b'!N873,'Retirement Calculator'!A:A,0),0),0)</f>
        <v>16520.094745597391</v>
      </c>
      <c r="K873" s="455">
        <f t="shared" ca="1" si="79"/>
        <v>49672.116048360498</v>
      </c>
      <c r="L873" s="455">
        <f t="shared" ca="1" si="80"/>
        <v>11970979.96765488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11970979.96765488</v>
      </c>
      <c r="J874" s="455">
        <f t="array" ref="J874">IFERROR(INDEX('Retirement Calculator'!K:K,MATCH('Lorri 401b'!N874,'Retirement Calculator'!A:A,0),0),0)</f>
        <v>16520.094745597391</v>
      </c>
      <c r="K874" s="455">
        <f t="shared" ca="1" si="79"/>
        <v>49810.249470455346</v>
      </c>
      <c r="L874" s="455">
        <f t="shared" ca="1" si="80"/>
        <v>12004270.122379739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12004270.122379739</v>
      </c>
      <c r="J875" s="455">
        <f t="array" ref="J875">IFERROR(INDEX('Retirement Calculator'!K:K,MATCH('Lorri 401b'!N875,'Retirement Calculator'!A:A,0),0),0)</f>
        <v>16520.094745597391</v>
      </c>
      <c r="K875" s="455">
        <f t="shared" ca="1" si="79"/>
        <v>49948.958448475591</v>
      </c>
      <c r="L875" s="455">
        <f t="shared" ca="1" si="80"/>
        <v>12037698.986082617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12037698.986082617</v>
      </c>
      <c r="J876" s="455">
        <f t="array" ref="J876">IFERROR(INDEX('Retirement Calculator'!K:K,MATCH('Lorri 401b'!N876,'Retirement Calculator'!A:A,0),0),0)</f>
        <v>16520.094745597391</v>
      </c>
      <c r="K876" s="455">
        <f t="shared" ca="1" si="79"/>
        <v>50088.245380570916</v>
      </c>
      <c r="L876" s="455">
        <f t="shared" ca="1" si="80"/>
        <v>12071267.136717591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12071267.136717591</v>
      </c>
      <c r="J877" s="455">
        <f t="array" ref="J877">IFERROR(INDEX('Retirement Calculator'!K:K,MATCH('Lorri 401b'!N877,'Retirement Calculator'!A:A,0),0),0)</f>
        <v>16520.094745597391</v>
      </c>
      <c r="K877" s="455">
        <f t="shared" ca="1" si="79"/>
        <v>50228.112674883312</v>
      </c>
      <c r="L877" s="455">
        <f t="shared" ca="1" si="80"/>
        <v>12104975.154646877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12104975.154646877</v>
      </c>
      <c r="J878" s="455">
        <f t="array" ref="J878">IFERROR(INDEX('Retirement Calculator'!K:K,MATCH('Lorri 401b'!N878,'Retirement Calculator'!A:A,0),0),0)</f>
        <v>16520.094745597391</v>
      </c>
      <c r="K878" s="455">
        <f t="shared" ca="1" si="79"/>
        <v>50368.562749588666</v>
      </c>
      <c r="L878" s="455">
        <f t="shared" ca="1" si="80"/>
        <v>12138823.622650869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12138823.622650869</v>
      </c>
      <c r="J879" s="455">
        <f t="array" ref="J879">IFERROR(INDEX('Retirement Calculator'!K:K,MATCH('Lorri 401b'!N879,'Retirement Calculator'!A:A,0),0),0)</f>
        <v>16520.094745597391</v>
      </c>
      <c r="K879" s="455">
        <f t="shared" ca="1" si="79"/>
        <v>50509.598032938637</v>
      </c>
      <c r="L879" s="455">
        <f t="shared" ca="1" si="80"/>
        <v>12172813.125938211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12172813.125938211</v>
      </c>
      <c r="J880" s="455">
        <f t="array" ref="J880">IFERROR(INDEX('Retirement Calculator'!K:K,MATCH('Lorri 401b'!N880,'Retirement Calculator'!A:A,0),0),0)</f>
        <v>16520.094745597391</v>
      </c>
      <c r="K880" s="455">
        <f t="shared" ca="1" si="79"/>
        <v>50651.220963302556</v>
      </c>
      <c r="L880" s="455">
        <f t="shared" ca="1" si="80"/>
        <v>12206944.252155917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12206944.252155917</v>
      </c>
      <c r="J881" s="455">
        <f t="array" ref="J881">IFERROR(INDEX('Retirement Calculator'!K:K,MATCH('Lorri 401b'!N881,'Retirement Calculator'!A:A,0),0),0)</f>
        <v>16520.094745597391</v>
      </c>
      <c r="K881" s="455">
        <f t="shared" ca="1" si="79"/>
        <v>50793.433989209669</v>
      </c>
      <c r="L881" s="455">
        <f t="shared" ca="1" si="80"/>
        <v>12241217.59139953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12241217.59139953</v>
      </c>
      <c r="J882" s="455">
        <f t="array" ref="J882">IFERROR(INDEX('Retirement Calculator'!K:K,MATCH('Lorri 401b'!N882,'Retirement Calculator'!A:A,0),0),0)</f>
        <v>16520.094745597391</v>
      </c>
      <c r="K882" s="455">
        <f t="shared" ca="1" si="79"/>
        <v>50936.239569391386</v>
      </c>
      <c r="L882" s="455">
        <f t="shared" ca="1" si="80"/>
        <v>12275633.736223325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12275633.736223325</v>
      </c>
      <c r="J883" s="455">
        <f t="array" ref="J883">IFERROR(INDEX('Retirement Calculator'!K:K,MATCH('Lorri 401b'!N883,'Retirement Calculator'!A:A,0),0),0)</f>
        <v>16520.094745597391</v>
      </c>
      <c r="K883" s="455">
        <f t="shared" ca="1" si="79"/>
        <v>51079.640172823871</v>
      </c>
      <c r="L883" s="455">
        <f t="shared" ca="1" si="80"/>
        <v>12310193.281650553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12310193.281650553</v>
      </c>
      <c r="J884" s="455">
        <f t="array" ref="J884">IFERROR(INDEX('Retirement Calculator'!K:K,MATCH('Lorri 401b'!N884,'Retirement Calculator'!A:A,0),0),0)</f>
        <v>16520.094745597391</v>
      </c>
      <c r="K884" s="455">
        <f t="shared" ca="1" si="79"/>
        <v>51223.638278770646</v>
      </c>
      <c r="L884" s="455">
        <f t="shared" ca="1" si="80"/>
        <v>12344896.825183727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12344896.825183727</v>
      </c>
      <c r="J885" s="455">
        <f t="array" ref="J885">IFERROR(INDEX('Retirement Calculator'!K:K,MATCH('Lorri 401b'!N885,'Retirement Calculator'!A:A,0),0),0)</f>
        <v>16520.094745597391</v>
      </c>
      <c r="K885" s="455">
        <f t="shared" ca="1" si="79"/>
        <v>51368.236376825538</v>
      </c>
      <c r="L885" s="455">
        <f t="shared" ca="1" si="80"/>
        <v>12379744.966814956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12379744.966814956</v>
      </c>
      <c r="J886" s="455">
        <f t="array" ref="J886">IFERROR(INDEX('Retirement Calculator'!K:K,MATCH('Lorri 401b'!N886,'Retirement Calculator'!A:A,0),0),0)</f>
        <v>16520.094745597391</v>
      </c>
      <c r="K886" s="455">
        <f t="shared" ca="1" si="79"/>
        <v>51513.436966955662</v>
      </c>
      <c r="L886" s="455">
        <f t="shared" ca="1" si="80"/>
        <v>12414738.309036314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12414738.309036314</v>
      </c>
      <c r="J887" s="455">
        <f t="array" ref="J887">IFERROR(INDEX('Retirement Calculator'!K:K,MATCH('Lorri 401b'!N887,'Retirement Calculator'!A:A,0),0),0)</f>
        <v>16520.094745597391</v>
      </c>
      <c r="K887" s="455">
        <f t="shared" ca="1" si="79"/>
        <v>51659.242559544655</v>
      </c>
      <c r="L887" s="455">
        <f t="shared" ca="1" si="80"/>
        <v>12449877.456850262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12449877.456850262</v>
      </c>
      <c r="J888" s="455">
        <f t="array" ref="J888">IFERROR(INDEX('Retirement Calculator'!K:K,MATCH('Lorri 401b'!N888,'Retirement Calculator'!A:A,0),0),0)</f>
        <v>16520.094745597391</v>
      </c>
      <c r="K888" s="455">
        <f t="shared" ca="1" si="79"/>
        <v>51805.655675436108</v>
      </c>
      <c r="L888" s="455">
        <f t="shared" ca="1" si="80"/>
        <v>12485163.017780101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12485163.017780101</v>
      </c>
      <c r="J889" s="455">
        <f t="array" ref="J889">IFERROR(INDEX('Retirement Calculator'!K:K,MATCH('Lorri 401b'!N889,'Retirement Calculator'!A:A,0),0),0)</f>
        <v>16520.094745597391</v>
      </c>
      <c r="K889" s="455">
        <f t="shared" ca="1" si="79"/>
        <v>51952.678845977098</v>
      </c>
      <c r="L889" s="455">
        <f t="shared" ca="1" si="80"/>
        <v>12520595.601880481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12520595.601880481</v>
      </c>
      <c r="J890" s="455">
        <f t="array" ref="J890">IFERROR(INDEX('Retirement Calculator'!K:K,MATCH('Lorri 401b'!N890,'Retirement Calculator'!A:A,0),0),0)</f>
        <v>16520.094745597391</v>
      </c>
      <c r="K890" s="455">
        <f t="shared" ca="1" si="79"/>
        <v>52100.314613062015</v>
      </c>
      <c r="L890" s="455">
        <f t="shared" ca="1" si="80"/>
        <v>12556175.821747947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12556175.821747947</v>
      </c>
      <c r="J891" s="455">
        <f t="array" ref="J891">IFERROR(INDEX('Retirement Calculator'!K:K,MATCH('Lorri 401b'!N891,'Retirement Calculator'!A:A,0),0),0)</f>
        <v>16520.094745597391</v>
      </c>
      <c r="K891" s="455">
        <f t="shared" ca="1" si="79"/>
        <v>52248.565529176463</v>
      </c>
      <c r="L891" s="455">
        <f t="shared" ca="1" si="80"/>
        <v>12591904.292531528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12591904.292531528</v>
      </c>
      <c r="J892" s="455">
        <f t="array" ref="J892">IFERROR(INDEX('Retirement Calculator'!K:K,MATCH('Lorri 401b'!N892,'Retirement Calculator'!A:A,0),0),0)</f>
        <v>16520.094745597391</v>
      </c>
      <c r="K892" s="455">
        <f t="shared" ca="1" si="79"/>
        <v>52397.434157441377</v>
      </c>
      <c r="L892" s="455">
        <f t="shared" ca="1" si="80"/>
        <v>12627781.631943373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12627781.631943373</v>
      </c>
      <c r="J893" s="455">
        <f t="array" ref="J893">IFERROR(INDEX('Retirement Calculator'!K:K,MATCH('Lorri 401b'!N893,'Retirement Calculator'!A:A,0),0),0)</f>
        <v>16520.094745597391</v>
      </c>
      <c r="K893" s="455">
        <f t="shared" ca="1" si="79"/>
        <v>52546.923071657402</v>
      </c>
      <c r="L893" s="455">
        <f t="shared" ca="1" si="80"/>
        <v>12663808.460269434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12663808.460269434</v>
      </c>
      <c r="J894" s="455">
        <f t="array" ref="J894">IFERROR(INDEX('Retirement Calculator'!K:K,MATCH('Lorri 401b'!N894,'Retirement Calculator'!A:A,0),0),0)</f>
        <v>16520.094745597391</v>
      </c>
      <c r="K894" s="455">
        <f t="shared" ca="1" si="79"/>
        <v>52697.034856349324</v>
      </c>
      <c r="L894" s="455">
        <f t="shared" ca="1" si="80"/>
        <v>12699985.400380187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12699985.400380187</v>
      </c>
      <c r="J895" s="455">
        <f t="array" ref="J895">IFERROR(INDEX('Retirement Calculator'!K:K,MATCH('Lorri 401b'!N895,'Retirement Calculator'!A:A,0),0),0)</f>
        <v>16520.094745597391</v>
      </c>
      <c r="K895" s="455">
        <f t="shared" ca="1" si="79"/>
        <v>52847.772106810793</v>
      </c>
      <c r="L895" s="455">
        <f t="shared" ca="1" si="80"/>
        <v>12736313.077741401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12736313.077741401</v>
      </c>
      <c r="J896" s="455">
        <f t="array" ref="J896">IFERROR(INDEX('Retirement Calculator'!K:K,MATCH('Lorri 401b'!N896,'Retirement Calculator'!A:A,0),0),0)</f>
        <v>16520.094745597391</v>
      </c>
      <c r="K896" s="455">
        <f t="shared" ca="1" si="79"/>
        <v>52999.137429149181</v>
      </c>
      <c r="L896" s="455">
        <f t="shared" ca="1" si="80"/>
        <v>12772792.120424954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12772792.120424954</v>
      </c>
      <c r="J897" s="455">
        <f t="array" ref="J897">IFERROR(INDEX('Retirement Calculator'!K:K,MATCH('Lorri 401b'!N897,'Retirement Calculator'!A:A,0),0),0)</f>
        <v>16520.094745597391</v>
      </c>
      <c r="K897" s="455">
        <f t="shared" ca="1" si="79"/>
        <v>53151.133440330654</v>
      </c>
      <c r="L897" s="455">
        <f t="shared" ca="1" si="80"/>
        <v>12809423.159119688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12809423.159119688</v>
      </c>
      <c r="J898" s="455">
        <f t="array" ref="J898">IFERROR(INDEX('Retirement Calculator'!K:K,MATCH('Lorri 401b'!N898,'Retirement Calculator'!A:A,0),0),0)</f>
        <v>16520.094745597391</v>
      </c>
      <c r="K898" s="455">
        <f t="shared" ca="1" si="79"/>
        <v>53303.762768225381</v>
      </c>
      <c r="L898" s="455">
        <f t="shared" ca="1" si="80"/>
        <v>12846206.827142317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12846206.827142317</v>
      </c>
      <c r="J899" s="455">
        <f t="array" ref="J899">IFERROR(INDEX('Retirement Calculator'!K:K,MATCH('Lorri 401b'!N899,'Retirement Calculator'!A:A,0),0),0)</f>
        <v>16520.094745597391</v>
      </c>
      <c r="K899" s="455">
        <f t="shared" ca="1" si="79"/>
        <v>53457.028051652997</v>
      </c>
      <c r="L899" s="455">
        <f t="shared" ca="1" si="80"/>
        <v>12883143.760448374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12883143.760448374</v>
      </c>
      <c r="J900" s="455">
        <f t="array" ref="J900">IFERROR(INDEX('Retirement Calculator'!K:K,MATCH('Lorri 401b'!N900,'Retirement Calculator'!A:A,0),0),0)</f>
        <v>16520.094745597391</v>
      </c>
      <c r="K900" s="455">
        <f t="shared" ca="1" si="79"/>
        <v>53610.931940428236</v>
      </c>
      <c r="L900" s="455">
        <f t="shared" ca="1" si="80"/>
        <v>12920234.597643206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12920234.597643206</v>
      </c>
      <c r="J901" s="455">
        <f t="array" ref="J901">IFERROR(INDEX('Retirement Calculator'!K:K,MATCH('Lorri 401b'!N901,'Retirement Calculator'!A:A,0),0),0)</f>
        <v>16520.094745597391</v>
      </c>
      <c r="K901" s="455">
        <f t="shared" ca="1" si="79"/>
        <v>53765.477095406706</v>
      </c>
      <c r="L901" s="455">
        <f t="shared" ca="1" si="80"/>
        <v>12957479.979993016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12957479.979993016</v>
      </c>
      <c r="J902" s="455">
        <f t="array" ref="J902">IFERROR(INDEX('Retirement Calculator'!K:K,MATCH('Lorri 401b'!N902,'Retirement Calculator'!A:A,0),0),0)</f>
        <v>16520.094745597391</v>
      </c>
      <c r="K902" s="455">
        <f t="shared" ca="1" si="79"/>
        <v>53920.666188530908</v>
      </c>
      <c r="L902" s="455">
        <f t="shared" ca="1" si="80"/>
        <v>12994880.551435949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12994880.551435949</v>
      </c>
      <c r="J903" s="455">
        <f t="array" ref="J903">IFERROR(INDEX('Retirement Calculator'!K:K,MATCH('Lorri 401b'!N903,'Retirement Calculator'!A:A,0),0),0)</f>
        <v>16520.094745597391</v>
      </c>
      <c r="K903" s="455">
        <f t="shared" ca="1" si="79"/>
        <v>54076.501902876465</v>
      </c>
      <c r="L903" s="455">
        <f t="shared" ca="1" si="80"/>
        <v>13032436.958593229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13032436.958593229</v>
      </c>
      <c r="J904" s="455">
        <f t="array" ref="J904">IFERROR(INDEX('Retirement Calculator'!K:K,MATCH('Lorri 401b'!N904,'Retirement Calculator'!A:A,0),0),0)</f>
        <v>16520.094745597391</v>
      </c>
      <c r="K904" s="455">
        <f t="shared" ca="1" si="79"/>
        <v>54232.986932698463</v>
      </c>
      <c r="L904" s="455">
        <f t="shared" ca="1" si="80"/>
        <v>13070149.850780331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13070149.850780331</v>
      </c>
      <c r="J905" s="455">
        <f t="array" ref="J905">IFERROR(INDEX('Retirement Calculator'!K:K,MATCH('Lorri 401b'!N905,'Retirement Calculator'!A:A,0),0),0)</f>
        <v>16520.094745597391</v>
      </c>
      <c r="K905" s="455">
        <f t="shared" ca="1" si="79"/>
        <v>54390.123983478057</v>
      </c>
      <c r="L905" s="455">
        <f t="shared" ca="1" si="80"/>
        <v>13108019.880018212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13108019.880018212</v>
      </c>
      <c r="J906" s="455">
        <f t="array" ref="J906">IFERROR(INDEX('Retirement Calculator'!K:K,MATCH('Lorri 401b'!N906,'Retirement Calculator'!A:A,0),0),0)</f>
        <v>16520.094745597391</v>
      </c>
      <c r="K906" s="455">
        <f t="shared" ca="1" si="79"/>
        <v>54547.91577196923</v>
      </c>
      <c r="L906" s="455">
        <f t="shared" ca="1" si="80"/>
        <v>13146047.701044584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13146047.701044584</v>
      </c>
      <c r="J907" s="455">
        <f t="array" ref="J907">IFERROR(INDEX('Retirement Calculator'!K:K,MATCH('Lorri 401b'!N907,'Retirement Calculator'!A:A,0),0),0)</f>
        <v>16520.094745597391</v>
      </c>
      <c r="K907" s="455">
        <f t="shared" ca="1" si="79"/>
        <v>54706.365026245767</v>
      </c>
      <c r="L907" s="455">
        <f t="shared" ca="1" si="80"/>
        <v>13184233.971325232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13184233.971325232</v>
      </c>
      <c r="J908" s="455">
        <f t="array" ref="J908">IFERROR(INDEX('Retirement Calculator'!K:K,MATCH('Lorri 401b'!N908,'Retirement Calculator'!A:A,0),0),0)</f>
        <v>16520.094745597391</v>
      </c>
      <c r="K908" s="455">
        <f t="shared" ca="1" si="79"/>
        <v>54865.474485748484</v>
      </c>
      <c r="L908" s="455">
        <f t="shared" ca="1" si="80"/>
        <v>13222579.351065384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13222579.351065384</v>
      </c>
      <c r="J909" s="455">
        <f t="array" ref="J909">IFERROR(INDEX('Retirement Calculator'!K:K,MATCH('Lorri 401b'!N909,'Retirement Calculator'!A:A,0),0),0)</f>
        <v>16520.094745597391</v>
      </c>
      <c r="K909" s="455">
        <f t="shared" ca="1" si="79"/>
        <v>55025.246901332444</v>
      </c>
      <c r="L909" s="455">
        <f t="shared" ca="1" si="80"/>
        <v>13261084.503221121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13261084.503221121</v>
      </c>
      <c r="J910" s="455">
        <f t="array" ref="J910">IFERROR(INDEX('Retirement Calculator'!K:K,MATCH('Lorri 401b'!N910,'Retirement Calculator'!A:A,0),0),0)</f>
        <v>16520.094745597391</v>
      </c>
      <c r="K910" s="455">
        <f t="shared" ca="1" si="79"/>
        <v>55185.68503531468</v>
      </c>
      <c r="L910" s="455">
        <f t="shared" ca="1" si="80"/>
        <v>13299750.093510838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13299750.093510838</v>
      </c>
      <c r="J911" s="455">
        <f t="array" ref="J911">IFERROR(INDEX('Retirement Calculator'!K:K,MATCH('Lorri 401b'!N911,'Retirement Calculator'!A:A,0),0),0)</f>
        <v>16520.094745597391</v>
      </c>
      <c r="K911" s="455">
        <f t="shared" ca="1" si="79"/>
        <v>55346.791661521835</v>
      </c>
      <c r="L911" s="455">
        <f t="shared" ca="1" si="80"/>
        <v>13338576.790426763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13338576.790426763</v>
      </c>
      <c r="J912" s="455">
        <f t="array" ref="J912">IFERROR(INDEX('Retirement Calculator'!K:K,MATCH('Lorri 401b'!N912,'Retirement Calculator'!A:A,0),0),0)</f>
        <v>16520.094745597391</v>
      </c>
      <c r="K912" s="455">
        <f t="shared" ca="1" si="79"/>
        <v>55508.569565338199</v>
      </c>
      <c r="L912" s="455">
        <f t="shared" ca="1" si="80"/>
        <v>13377565.265246505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13377565.265246505</v>
      </c>
      <c r="J913" s="455">
        <f t="array" ref="J913">IFERROR(INDEX('Retirement Calculator'!K:K,MATCH('Lorri 401b'!N913,'Retirement Calculator'!A:A,0),0),0)</f>
        <v>16520.094745597391</v>
      </c>
      <c r="K913" s="455">
        <f t="shared" ca="1" si="79"/>
        <v>55671.021543753792</v>
      </c>
      <c r="L913" s="455">
        <f t="shared" ca="1" si="80"/>
        <v>13416716.192044662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13416716.192044662</v>
      </c>
      <c r="J914" s="455">
        <f t="array" ref="J914">IFERROR(INDEX('Retirement Calculator'!K:K,MATCH('Lorri 401b'!N914,'Retirement Calculator'!A:A,0),0),0)</f>
        <v>16520.094745597391</v>
      </c>
      <c r="K914" s="455">
        <f t="shared" ca="1" si="79"/>
        <v>55834.150405412765</v>
      </c>
      <c r="L914" s="455">
        <f t="shared" ca="1" si="80"/>
        <v>13456030.247704478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13456030.247704478</v>
      </c>
      <c r="J915" s="455">
        <f t="array" ref="J915">IFERROR(INDEX('Retirement Calculator'!K:K,MATCH('Lorri 401b'!N915,'Retirement Calculator'!A:A,0),0),0)</f>
        <v>16520.094745597391</v>
      </c>
      <c r="K915" s="455">
        <f t="shared" ca="1" si="79"/>
        <v>55997.95897066201</v>
      </c>
      <c r="L915" s="455">
        <f t="shared" ca="1" si="80"/>
        <v>13495508.111929543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13495508.111929543</v>
      </c>
      <c r="J916" s="455">
        <f t="array" ref="J916">IFERROR(INDEX('Retirement Calculator'!K:K,MATCH('Lorri 401b'!N916,'Retirement Calculator'!A:A,0),0),0)</f>
        <v>16520.094745597391</v>
      </c>
      <c r="K916" s="455">
        <f t="shared" ca="1" si="79"/>
        <v>56162.450071599778</v>
      </c>
      <c r="L916" s="455">
        <f t="shared" ca="1" si="80"/>
        <v>13535150.467255546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13535150.467255546</v>
      </c>
      <c r="J917" s="455">
        <f t="array" ref="J917">IFERROR(INDEX('Retirement Calculator'!K:K,MATCH('Lorri 401b'!N917,'Retirement Calculator'!A:A,0),0),0)</f>
        <v>16520.094745597391</v>
      </c>
      <c r="K917" s="455">
        <f t="shared" ca="1" si="79"/>
        <v>56327.626552124784</v>
      </c>
      <c r="L917" s="455">
        <f t="shared" ca="1" si="80"/>
        <v>13574957.999062074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13574957.999062074</v>
      </c>
      <c r="J918" s="455">
        <f t="array" ref="J918">IFERROR(INDEX('Retirement Calculator'!K:K,MATCH('Lorri 401b'!N918,'Retirement Calculator'!A:A,0),0),0)</f>
        <v>16520.094745597391</v>
      </c>
      <c r="K918" s="455">
        <f t="shared" ca="1" si="79"/>
        <v>56493.491267985322</v>
      </c>
      <c r="L918" s="455">
        <f t="shared" ca="1" si="80"/>
        <v>13614931.395584462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13614931.395584462</v>
      </c>
      <c r="J919" s="455">
        <f t="array" ref="J919">IFERROR(INDEX('Retirement Calculator'!K:K,MATCH('Lorri 401b'!N919,'Retirement Calculator'!A:A,0),0),0)</f>
        <v>16520.094745597391</v>
      </c>
      <c r="K919" s="455">
        <f t="shared" ca="1" si="79"/>
        <v>56660.047086828607</v>
      </c>
      <c r="L919" s="455">
        <f t="shared" ca="1" si="80"/>
        <v>13655071.347925695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13655071.347925695</v>
      </c>
      <c r="J920" s="455">
        <f t="array" ref="J920">IFERROR(INDEX('Retirement Calculator'!K:K,MATCH('Lorri 401b'!N920,'Retirement Calculator'!A:A,0),0),0)</f>
        <v>16520.094745597391</v>
      </c>
      <c r="K920" s="455">
        <f t="shared" ca="1" si="79"/>
        <v>56827.296888250406</v>
      </c>
      <c r="L920" s="455">
        <f t="shared" ca="1" si="80"/>
        <v>13695378.550068349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13695378.550068349</v>
      </c>
      <c r="J921" s="455">
        <f t="array" ref="J921">IFERROR(INDEX('Retirement Calculator'!K:K,MATCH('Lorri 401b'!N921,'Retirement Calculator'!A:A,0),0),0)</f>
        <v>16520.094745597391</v>
      </c>
      <c r="K921" s="455">
        <f t="shared" ca="1" si="79"/>
        <v>56995.243563844808</v>
      </c>
      <c r="L921" s="455">
        <f t="shared" ca="1" si="80"/>
        <v>13735853.698886596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13735853.698886596</v>
      </c>
      <c r="J922" s="455">
        <f t="array" ref="J922">IFERROR(INDEX('Retirement Calculator'!K:K,MATCH('Lorri 401b'!N922,'Retirement Calculator'!A:A,0),0),0)</f>
        <v>16520.094745597391</v>
      </c>
      <c r="K922" s="455">
        <f t="shared" ca="1" si="79"/>
        <v>57163.890017254154</v>
      </c>
      <c r="L922" s="455">
        <f t="shared" ca="1" si="80"/>
        <v>13776497.494158253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13776497.494158253</v>
      </c>
      <c r="J923" s="455">
        <f t="array" ref="J923">IFERROR(INDEX('Retirement Calculator'!K:K,MATCH('Lorri 401b'!N923,'Retirement Calculator'!A:A,0),0),0)</f>
        <v>16520.094745597391</v>
      </c>
      <c r="K923" s="455">
        <f t="shared" ca="1" si="79"/>
        <v>57333.239164219398</v>
      </c>
      <c r="L923" s="455">
        <f t="shared" ca="1" si="80"/>
        <v>13817310.638576876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13817310.638576876</v>
      </c>
      <c r="J924" s="455">
        <f t="array" ref="J924">IFERROR(INDEX('Retirement Calculator'!K:K,MATCH('Lorri 401b'!N924,'Retirement Calculator'!A:A,0),0),0)</f>
        <v>16520.094745597391</v>
      </c>
      <c r="K924" s="455">
        <f t="shared" ca="1" si="79"/>
        <v>57503.293932630339</v>
      </c>
      <c r="L924" s="455">
        <f t="shared" ca="1" si="80"/>
        <v>13858293.837763909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13858293.837763909</v>
      </c>
      <c r="J925" s="455">
        <f t="array" ref="J925">IFERROR(INDEX('Retirement Calculator'!K:K,MATCH('Lorri 401b'!N925,'Retirement Calculator'!A:A,0),0),0)</f>
        <v>16520.094745597391</v>
      </c>
      <c r="K925" s="455">
        <f t="shared" ca="1" si="79"/>
        <v>57674.057262576302</v>
      </c>
      <c r="L925" s="455">
        <f t="shared" ca="1" si="80"/>
        <v>13899447.800280889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13899447.800280889</v>
      </c>
      <c r="J926" s="455">
        <f t="array" ref="J926">IFERROR(INDEX('Retirement Calculator'!K:K,MATCH('Lorri 401b'!N926,'Retirement Calculator'!A:A,0),0),0)</f>
        <v>16520.094745597391</v>
      </c>
      <c r="K926" s="455">
        <f t="shared" ca="1" si="79"/>
        <v>57845.532106397055</v>
      </c>
      <c r="L926" s="455">
        <f t="shared" ca="1" si="80"/>
        <v>13940773.23764169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13940773.23764169</v>
      </c>
      <c r="J927" s="455">
        <f t="array" ref="J927">IFERROR(INDEX('Retirement Calculator'!K:K,MATCH('Lorri 401b'!N927,'Retirement Calculator'!A:A,0),0),0)</f>
        <v>16520.094745597391</v>
      </c>
      <c r="K927" s="455">
        <f t="shared" ca="1" si="79"/>
        <v>58017.721428733712</v>
      </c>
      <c r="L927" s="455">
        <f t="shared" ca="1" si="80"/>
        <v>13982270.864324827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13982270.864324827</v>
      </c>
      <c r="J928" s="455">
        <f t="array" ref="J928">IFERROR(INDEX('Retirement Calculator'!K:K,MATCH('Lorri 401b'!N928,'Retirement Calculator'!A:A,0),0),0)</f>
        <v>16520.094745597391</v>
      </c>
      <c r="K928" s="455">
        <f t="shared" ca="1" si="79"/>
        <v>58190.628206580121</v>
      </c>
      <c r="L928" s="455">
        <f t="shared" ca="1" si="80"/>
        <v>14023941.397785811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14023941.397785811</v>
      </c>
      <c r="J929" s="455">
        <f t="array" ref="J929">IFERROR(INDEX('Retirement Calculator'!K:K,MATCH('Lorri 401b'!N929,'Retirement Calculator'!A:A,0),0),0)</f>
        <v>16520.094745597391</v>
      </c>
      <c r="K929" s="455">
        <f t="shared" ca="1" si="79"/>
        <v>58364.255429334233</v>
      </c>
      <c r="L929" s="455">
        <f t="shared" ca="1" si="80"/>
        <v>14065785.558469549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14065785.558469549</v>
      </c>
      <c r="J930" s="455">
        <f t="array" ref="J930">IFERROR(INDEX('Retirement Calculator'!K:K,MATCH('Lorri 401b'!N930,'Retirement Calculator'!A:A,0),0),0)</f>
        <v>16520.094745597391</v>
      </c>
      <c r="K930" s="455">
        <f t="shared" ca="1" si="79"/>
        <v>58538.606098849799</v>
      </c>
      <c r="L930" s="455">
        <f t="shared" ca="1" si="80"/>
        <v>14107804.069822801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14107804.069822801</v>
      </c>
      <c r="J931" s="455">
        <f t="array" ref="J931">IFERROR(INDEX('Retirement Calculator'!K:K,MATCH('Lorri 401b'!N931,'Retirement Calculator'!A:A,0),0),0)</f>
        <v>16520.094745597391</v>
      </c>
      <c r="K931" s="455">
        <f t="shared" ca="1" si="79"/>
        <v>58713.68322948835</v>
      </c>
      <c r="L931" s="455">
        <f t="shared" ca="1" si="80"/>
        <v>14149997.658306694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14149997.658306694</v>
      </c>
      <c r="J932" s="455">
        <f t="array" ref="J932">IFERROR(INDEX('Retirement Calculator'!K:K,MATCH('Lorri 401b'!N932,'Retirement Calculator'!A:A,0),0),0)</f>
        <v>16520.094745597391</v>
      </c>
      <c r="K932" s="455">
        <f t="shared" ca="1" si="79"/>
        <v>58889.489848171237</v>
      </c>
      <c r="L932" s="455">
        <f t="shared" ca="1" si="80"/>
        <v>14192367.053409267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14192367.053409267</v>
      </c>
      <c r="J933" s="455">
        <f t="array" ref="J933">IFERROR(INDEX('Retirement Calculator'!K:K,MATCH('Lorri 401b'!N933,'Retirement Calculator'!A:A,0),0),0)</f>
        <v>16520.094745597391</v>
      </c>
      <c r="K933" s="455">
        <f t="shared" ca="1" si="79"/>
        <v>59066.028994431959</v>
      </c>
      <c r="L933" s="455">
        <f t="shared" ca="1" si="80"/>
        <v>14234912.987658102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14234912.987658102</v>
      </c>
      <c r="J934" s="455">
        <f t="array" ref="J934">IFERROR(INDEX('Retirement Calculator'!K:K,MATCH('Lorri 401b'!N934,'Retirement Calculator'!A:A,0),0),0)</f>
        <v>16520.094745597391</v>
      </c>
      <c r="K934" s="455">
        <f t="shared" ca="1" si="79"/>
        <v>59243.303720468772</v>
      </c>
      <c r="L934" s="455">
        <f t="shared" ca="1" si="80"/>
        <v>14277636.196632974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14277636.196632974</v>
      </c>
      <c r="J935" s="455">
        <f t="array" ref="J935">IFERROR(INDEX('Retirement Calculator'!K:K,MATCH('Lorri 401b'!N935,'Retirement Calculator'!A:A,0),0),0)</f>
        <v>16520.094745597391</v>
      </c>
      <c r="K935" s="455">
        <f t="shared" ca="1" si="79"/>
        <v>59421.317091197401</v>
      </c>
      <c r="L935" s="455">
        <f t="shared" ca="1" si="80"/>
        <v>14320537.418978574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14320537.418978574</v>
      </c>
      <c r="J936" s="455">
        <f t="array" ref="J936">IFERROR(INDEX('Retirement Calculator'!K:K,MATCH('Lorri 401b'!N936,'Retirement Calculator'!A:A,0),0),0)</f>
        <v>16520.094745597391</v>
      </c>
      <c r="K936" s="455">
        <f t="shared" ca="1" si="79"/>
        <v>59600.072184304066</v>
      </c>
      <c r="L936" s="455">
        <f t="shared" ca="1" si="80"/>
        <v>14363617.396417281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14363617.396417281</v>
      </c>
      <c r="J937" s="455">
        <f t="array" ref="J937">IFERROR(INDEX('Retirement Calculator'!K:K,MATCH('Lorri 401b'!N937,'Retirement Calculator'!A:A,0),0),0)</f>
        <v>16520.094745597391</v>
      </c>
      <c r="K937" s="455">
        <f t="shared" ca="1" si="79"/>
        <v>59779.57209029868</v>
      </c>
      <c r="L937" s="455">
        <f t="shared" ca="1" si="80"/>
        <v>14406876.873761982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14406876.873761982</v>
      </c>
      <c r="J938" s="455">
        <f t="array" ref="J938">IFERROR(INDEX('Retirement Calculator'!K:K,MATCH('Lorri 401b'!N938,'Retirement Calculator'!A:A,0),0),0)</f>
        <v>16520.094745597391</v>
      </c>
      <c r="K938" s="455">
        <f t="shared" ca="1" si="79"/>
        <v>59959.819912568266</v>
      </c>
      <c r="L938" s="455">
        <f t="shared" ca="1" si="80"/>
        <v>14450316.598928953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14450316.598928953</v>
      </c>
      <c r="J939" s="455">
        <f t="array" ref="J939">IFERROR(INDEX('Retirement Calculator'!K:K,MATCH('Lorri 401b'!N939,'Retirement Calculator'!A:A,0),0),0)</f>
        <v>16520.094745597391</v>
      </c>
      <c r="K939" s="455">
        <f t="shared" ca="1" si="79"/>
        <v>60140.818767430639</v>
      </c>
      <c r="L939" s="455">
        <f t="shared" ca="1" si="80"/>
        <v>14493937.322950786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14493937.322950786</v>
      </c>
      <c r="J940" s="455">
        <f t="array" ref="J940">IFERROR(INDEX('Retirement Calculator'!K:K,MATCH('Lorri 401b'!N940,'Retirement Calculator'!A:A,0),0),0)</f>
        <v>16520.094745597391</v>
      </c>
      <c r="K940" s="455">
        <f t="shared" ca="1" si="79"/>
        <v>60322.57178418828</v>
      </c>
      <c r="L940" s="455">
        <f t="shared" ca="1" si="80"/>
        <v>14537739.799989378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14537739.799989378</v>
      </c>
      <c r="J941" s="455">
        <f t="array" ref="J941">IFERROR(INDEX('Retirement Calculator'!K:K,MATCH('Lorri 401b'!N941,'Retirement Calculator'!A:A,0),0),0)</f>
        <v>16520.094745597391</v>
      </c>
      <c r="K941" s="455">
        <f t="shared" ca="1" si="79"/>
        <v>60505.082105182424</v>
      </c>
      <c r="L941" s="455">
        <f t="shared" ca="1" si="80"/>
        <v>14581724.787348963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14581724.787348963</v>
      </c>
      <c r="J942" s="455">
        <f t="array" ref="J942">IFERROR(INDEX('Retirement Calculator'!K:K,MATCH('Lorri 401b'!N942,'Retirement Calculator'!A:A,0),0),0)</f>
        <v>16520.094745597391</v>
      </c>
      <c r="K942" s="455">
        <f t="shared" ca="1" si="79"/>
        <v>60688.352885847358</v>
      </c>
      <c r="L942" s="455">
        <f t="shared" ca="1" si="80"/>
        <v>14625893.045489214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14625893.045489214</v>
      </c>
      <c r="J943" s="455">
        <f t="array" ref="J943">IFERROR(INDEX('Retirement Calculator'!K:K,MATCH('Lorri 401b'!N943,'Retirement Calculator'!A:A,0),0),0)</f>
        <v>16520.094745597391</v>
      </c>
      <c r="K943" s="455">
        <f t="shared" ca="1" si="79"/>
        <v>60872.387294765074</v>
      </c>
      <c r="L943" s="455">
        <f t="shared" ca="1" si="80"/>
        <v>14670245.338038383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14670245.338038383</v>
      </c>
      <c r="J944" s="455">
        <f t="array" ref="J944">IFERROR(INDEX('Retirement Calculator'!K:K,MATCH('Lorri 401b'!N944,'Retirement Calculator'!A:A,0),0),0)</f>
        <v>16520.094745597391</v>
      </c>
      <c r="K944" s="455">
        <f t="shared" ca="1" si="79"/>
        <v>61057.188513719935</v>
      </c>
      <c r="L944" s="455">
        <f t="shared" ca="1" si="80"/>
        <v>14714782.431806507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14714782.431806507</v>
      </c>
      <c r="J945" s="455">
        <f t="array" ref="J945">IFERROR(INDEX('Retirement Calculator'!K:K,MATCH('Lorri 401b'!N945,'Retirement Calculator'!A:A,0),0),0)</f>
        <v>16520.094745597391</v>
      </c>
      <c r="K945" s="455">
        <f t="shared" ca="1" si="79"/>
        <v>61242.75973775379</v>
      </c>
      <c r="L945" s="455">
        <f t="shared" ca="1" si="80"/>
        <v>14759505.096798664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14759505.096798664</v>
      </c>
      <c r="J946" s="455">
        <f t="array" ref="J946">IFERROR(INDEX('Retirement Calculator'!K:K,MATCH('Lorri 401b'!N946,'Retirement Calculator'!A:A,0),0),0)</f>
        <v>16520.094745597391</v>
      </c>
      <c r="K946" s="455">
        <f t="shared" ca="1" si="79"/>
        <v>61429.104175221109</v>
      </c>
      <c r="L946" s="455">
        <f t="shared" ca="1" si="80"/>
        <v>14804414.106228288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14804414.106228288</v>
      </c>
      <c r="J947" s="455">
        <f t="array" ref="J947">IFERROR(INDEX('Retirement Calculator'!K:K,MATCH('Lorri 401b'!N947,'Retirement Calculator'!A:A,0),0),0)</f>
        <v>16520.094745597391</v>
      </c>
      <c r="K947" s="455">
        <f t="shared" ca="1" si="79"/>
        <v>61616.225047844549</v>
      </c>
      <c r="L947" s="455">
        <f t="shared" ca="1" si="80"/>
        <v>14849510.236530537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14849510.236530537</v>
      </c>
      <c r="J948" s="455">
        <f t="array" ref="J948">IFERROR(INDEX('Retirement Calculator'!K:K,MATCH('Lorri 401b'!N948,'Retirement Calculator'!A:A,0),0),0)</f>
        <v>16520.094745597391</v>
      </c>
      <c r="K948" s="455">
        <f t="shared" ca="1" si="79"/>
        <v>61804.125590770593</v>
      </c>
      <c r="L948" s="455">
        <f t="shared" ca="1" si="80"/>
        <v>14894794.267375711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14894794.267375711</v>
      </c>
      <c r="J949" s="455">
        <f t="array" ref="J949">IFERROR(INDEX('Retirement Calculator'!K:K,MATCH('Lorri 401b'!N949,'Retirement Calculator'!A:A,0),0),0)</f>
        <v>16520.094745597391</v>
      </c>
      <c r="K949" s="455">
        <f t="shared" ca="1" si="79"/>
        <v>61992.809052625475</v>
      </c>
      <c r="L949" s="455">
        <f t="shared" ca="1" si="80"/>
        <v>14940266.98168274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14940266.98168274</v>
      </c>
      <c r="J950" s="455">
        <f t="array" ref="J950">IFERROR(INDEX('Retirement Calculator'!K:K,MATCH('Lorri 401b'!N950,'Retirement Calculator'!A:A,0),0),0)</f>
        <v>16520.094745597391</v>
      </c>
      <c r="K950" s="455">
        <f t="shared" ca="1" si="79"/>
        <v>62182.278695571418</v>
      </c>
      <c r="L950" s="455">
        <f t="shared" ca="1" si="80"/>
        <v>14985929.165632715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14985929.165632715</v>
      </c>
      <c r="J951" s="455">
        <f t="array" ref="J951">IFERROR(INDEX('Retirement Calculator'!K:K,MATCH('Lorri 401b'!N951,'Retirement Calculator'!A:A,0),0),0)</f>
        <v>16520.094745597391</v>
      </c>
      <c r="K951" s="455">
        <f t="shared" ca="1" si="79"/>
        <v>62372.537795362994</v>
      </c>
      <c r="L951" s="455">
        <f t="shared" ca="1" si="80"/>
        <v>15031781.608682482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15031781.608682482</v>
      </c>
      <c r="J952" s="455">
        <f t="array" ref="J952">IFERROR(INDEX('Retirement Calculator'!K:K,MATCH('Lorri 401b'!N952,'Retirement Calculator'!A:A,0),0),0)</f>
        <v>16520.094745597391</v>
      </c>
      <c r="K952" s="455">
        <f t="shared" ca="1" si="79"/>
        <v>62563.589641403683</v>
      </c>
      <c r="L952" s="455">
        <f t="shared" ca="1" si="80"/>
        <v>15077825.103578288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15077825.103578288</v>
      </c>
      <c r="J953" s="455">
        <f t="array" ref="J953">IFERROR(INDEX('Retirement Calculator'!K:K,MATCH('Lorri 401b'!N953,'Retirement Calculator'!A:A,0),0),0)</f>
        <v>16520.094745597391</v>
      </c>
      <c r="K953" s="455">
        <f t="shared" ca="1" si="79"/>
        <v>62755.437536802885</v>
      </c>
      <c r="L953" s="455">
        <f t="shared" ca="1" si="80"/>
        <v>15124060.446369493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15124060.446369493</v>
      </c>
      <c r="J954" s="455">
        <f t="array" ref="J954">IFERROR(INDEX('Retirement Calculator'!K:K,MATCH('Lorri 401b'!N954,'Retirement Calculator'!A:A,0),0),0)</f>
        <v>16520.094745597391</v>
      </c>
      <c r="K954" s="455">
        <f t="shared" ca="1" si="79"/>
        <v>62948.084798432908</v>
      </c>
      <c r="L954" s="455">
        <f t="shared" ca="1" si="80"/>
        <v>15170488.436422329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15170488.436422329</v>
      </c>
      <c r="J955" s="455">
        <f t="array" ref="J955">IFERROR(INDEX('Retirement Calculator'!K:K,MATCH('Lorri 401b'!N955,'Retirement Calculator'!A:A,0),0),0)</f>
        <v>16520.094745597391</v>
      </c>
      <c r="K955" s="455">
        <f t="shared" ca="1" si="79"/>
        <v>63141.534756986388</v>
      </c>
      <c r="L955" s="455">
        <f t="shared" ca="1" si="80"/>
        <v>15217109.876433719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15217109.876433719</v>
      </c>
      <c r="J956" s="455">
        <f t="array" ref="J956">IFERROR(INDEX('Retirement Calculator'!K:K,MATCH('Lorri 401b'!N956,'Retirement Calculator'!A:A,0),0),0)</f>
        <v>16520.094745597391</v>
      </c>
      <c r="K956" s="455">
        <f t="shared" ca="1" si="79"/>
        <v>63335.790757033843</v>
      </c>
      <c r="L956" s="455">
        <f t="shared" ca="1" si="80"/>
        <v>15263925.572445156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15263925.572445156</v>
      </c>
      <c r="J957" s="455">
        <f t="array" ref="J957">IFERROR(INDEX('Retirement Calculator'!K:K,MATCH('Lorri 401b'!N957,'Retirement Calculator'!A:A,0),0),0)</f>
        <v>16520.094745597391</v>
      </c>
      <c r="K957" s="455">
        <f t="shared" ca="1" si="79"/>
        <v>63530.856157081493</v>
      </c>
      <c r="L957" s="455">
        <f t="shared" ca="1" si="80"/>
        <v>15310936.33385664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15310936.33385664</v>
      </c>
      <c r="J958" s="455">
        <f t="array" ref="J958">IFERROR(INDEX('Retirement Calculator'!K:K,MATCH('Lorri 401b'!N958,'Retirement Calculator'!A:A,0),0),0)</f>
        <v>16520.094745597391</v>
      </c>
      <c r="K958" s="455">
        <f t="shared" ca="1" si="79"/>
        <v>63726.734329629355</v>
      </c>
      <c r="L958" s="455">
        <f t="shared" ca="1" si="80"/>
        <v>15358142.973440673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15358142.973440673</v>
      </c>
      <c r="J959" s="455">
        <f t="array" ref="J959">IFERROR(INDEX('Retirement Calculator'!K:K,MATCH('Lorri 401b'!N959,'Retirement Calculator'!A:A,0),0),0)</f>
        <v>16520.094745597391</v>
      </c>
      <c r="K959" s="455">
        <f t="shared" ca="1" si="79"/>
        <v>63923.428661229482</v>
      </c>
      <c r="L959" s="455">
        <f t="shared" ca="1" si="80"/>
        <v>15405546.307356305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15405546.307356305</v>
      </c>
      <c r="J960" s="455">
        <f t="array" ref="J960">IFERROR(INDEX('Retirement Calculator'!K:K,MATCH('Lorri 401b'!N960,'Retirement Calculator'!A:A,0),0),0)</f>
        <v>16520.094745597391</v>
      </c>
      <c r="K960" s="455">
        <f t="shared" ca="1" si="79"/>
        <v>64120.94255254462</v>
      </c>
      <c r="L960" s="455">
        <f t="shared" ca="1" si="80"/>
        <v>15453147.155163253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15453147.155163253</v>
      </c>
      <c r="J961" s="455">
        <f t="array" ref="J961">IFERROR(INDEX('Retirement Calculator'!K:K,MATCH('Lorri 401b'!N961,'Retirement Calculator'!A:A,0),0),0)</f>
        <v>16520.094745597391</v>
      </c>
      <c r="K961" s="455">
        <f t="shared" ca="1" si="79"/>
        <v>64319.279418406899</v>
      </c>
      <c r="L961" s="455">
        <f t="shared" ca="1" si="80"/>
        <v>15500946.339836063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15500946.339836063</v>
      </c>
      <c r="J962" s="455">
        <f t="array" ref="J962">IFERROR(INDEX('Retirement Calculator'!K:K,MATCH('Lorri 401b'!N962,'Retirement Calculator'!A:A,0),0),0)</f>
        <v>16520.094745597391</v>
      </c>
      <c r="K962" s="455">
        <f t="shared" ca="1" si="79"/>
        <v>64518.44268787693</v>
      </c>
      <c r="L962" s="455">
        <f t="shared" ca="1" si="80"/>
        <v>15548944.687778343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15548944.687778343</v>
      </c>
      <c r="J963" s="455">
        <f t="array" ref="J963">IFERROR(INDEX('Retirement Calculator'!K:K,MATCH('Lorri 401b'!N963,'Retirement Calculator'!A:A,0),0),0)</f>
        <v>16520.094745597391</v>
      </c>
      <c r="K963" s="455">
        <f t="shared" ca="1" si="79"/>
        <v>64718.435804303095</v>
      </c>
      <c r="L963" s="455">
        <f t="shared" ca="1" si="80"/>
        <v>15597143.028837049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15597143.028837049</v>
      </c>
      <c r="J964" s="455">
        <f t="array" ref="J964">IFERROR(INDEX('Retirement Calculator'!K:K,MATCH('Lorri 401b'!N964,'Retirement Calculator'!A:A,0),0),0)</f>
        <v>16520.094745597391</v>
      </c>
      <c r="K964" s="455">
        <f t="shared" ca="1" si="79"/>
        <v>64919.262225381048</v>
      </c>
      <c r="L964" s="455">
        <f t="shared" ca="1" si="80"/>
        <v>15645542.196316833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15645542.196316833</v>
      </c>
      <c r="J965" s="455">
        <f t="array" ref="J965">IFERROR(INDEX('Retirement Calculator'!K:K,MATCH('Lorri 401b'!N965,'Retirement Calculator'!A:A,0),0),0)</f>
        <v>16520.094745597391</v>
      </c>
      <c r="K965" s="455">
        <f t="shared" ca="1" si="79"/>
        <v>65120.925423213484</v>
      </c>
      <c r="L965" s="455">
        <f t="shared" ca="1" si="80"/>
        <v>15694143.02699445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15694143.02699445</v>
      </c>
      <c r="J966" s="455">
        <f t="array" ref="J966">IFERROR(INDEX('Retirement Calculator'!K:K,MATCH('Lorri 401b'!N966,'Retirement Calculator'!A:A,0),0),0)</f>
        <v>16520.094745597391</v>
      </c>
      <c r="K966" s="455">
        <f t="shared" ca="1" si="79"/>
        <v>65323.428884370216</v>
      </c>
      <c r="L966" s="455">
        <f t="shared" ca="1" si="80"/>
        <v>15742946.361133223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15742946.361133223</v>
      </c>
      <c r="J967" s="455">
        <f t="array" ref="J967">IFERROR(INDEX('Retirement Calculator'!K:K,MATCH('Lorri 401b'!N967,'Retirement Calculator'!A:A,0),0),0)</f>
        <v>16520.094745597391</v>
      </c>
      <c r="K967" s="455">
        <f t="shared" ca="1" si="79"/>
        <v>65526.776109948441</v>
      </c>
      <c r="L967" s="455">
        <f t="shared" ca="1" si="80"/>
        <v>15791953.042497575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15791953.042497575</v>
      </c>
      <c r="J968" s="455">
        <f t="array" ref="J968">IFERROR(INDEX('Retirement Calculator'!K:K,MATCH('Lorri 401b'!N968,'Retirement Calculator'!A:A,0),0),0)</f>
        <v>16520.094745597391</v>
      </c>
      <c r="K968" s="455">
        <f t="shared" ca="1" si="79"/>
        <v>65730.97061563324</v>
      </c>
      <c r="L968" s="455">
        <f t="shared" ca="1" si="80"/>
        <v>15841163.918367611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15841163.918367611</v>
      </c>
      <c r="J969" s="455">
        <f t="array" ref="J969">IFERROR(INDEX('Retirement Calculator'!K:K,MATCH('Lorri 401b'!N969,'Retirement Calculator'!A:A,0),0),0)</f>
        <v>16520.094745597391</v>
      </c>
      <c r="K969" s="455">
        <f t="shared" ca="1" si="79"/>
        <v>65936.015931758404</v>
      </c>
      <c r="L969" s="455">
        <f t="shared" ca="1" si="80"/>
        <v>15890579.839553773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15890579.839553773</v>
      </c>
      <c r="J970" s="455">
        <f t="array" ref="J970">IFERROR(INDEX('Retirement Calculator'!K:K,MATCH('Lorri 401b'!N970,'Retirement Calculator'!A:A,0),0),0)</f>
        <v>16520.094745597391</v>
      </c>
      <c r="K970" s="455">
        <f t="shared" ca="1" si="79"/>
        <v>66141.915603367408</v>
      </c>
      <c r="L970" s="455">
        <f t="shared" ca="1" si="80"/>
        <v>15940201.660411544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15940201.660411544</v>
      </c>
      <c r="J971" s="455">
        <f t="array" ref="J971">IFERROR(INDEX('Retirement Calculator'!K:K,MATCH('Lorri 401b'!N971,'Retirement Calculator'!A:A,0),0),0)</f>
        <v>16520.094745597391</v>
      </c>
      <c r="K971" s="455">
        <f t="shared" ca="1" si="79"/>
        <v>66348.673190274785</v>
      </c>
      <c r="L971" s="455">
        <f t="shared" ca="1" si="80"/>
        <v>15990030.238856222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15990030.238856222</v>
      </c>
      <c r="J972" s="455">
        <f t="array" ref="J972">IFERROR(INDEX('Retirement Calculator'!K:K,MATCH('Lorri 401b'!N972,'Retirement Calculator'!A:A,0),0),0)</f>
        <v>16520.094745597391</v>
      </c>
      <c r="K972" s="455">
        <f t="shared" ca="1" si="79"/>
        <v>66556.292267127603</v>
      </c>
      <c r="L972" s="455">
        <f t="shared" ca="1" si="80"/>
        <v>16040066.436377753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16040066.436377753</v>
      </c>
      <c r="J973" s="455">
        <f t="array" ref="J973">IFERROR(INDEX('Retirement Calculator'!K:K,MATCH('Lorri 401b'!N973,'Retirement Calculator'!A:A,0),0),0)</f>
        <v>16520.094745597391</v>
      </c>
      <c r="K973" s="455">
        <f t="shared" ca="1" si="79"/>
        <v>66764.776423467323</v>
      </c>
      <c r="L973" s="455">
        <f t="shared" ca="1" si="80"/>
        <v>16090311.118055623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16090311.118055623</v>
      </c>
      <c r="J974" s="455">
        <f t="array" ref="J974">IFERROR(INDEX('Retirement Calculator'!K:K,MATCH('Lorri 401b'!N974,'Retirement Calculator'!A:A,0),0),0)</f>
        <v>16520.094745597391</v>
      </c>
      <c r="K974" s="455">
        <f t="shared" ca="1" si="79"/>
        <v>66974.129263791765</v>
      </c>
      <c r="L974" s="455">
        <f t="shared" ca="1" si="80"/>
        <v>16140765.152573818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16140765.152573818</v>
      </c>
      <c r="J975" s="455">
        <f t="array" ref="J975">IFERROR(INDEX('Retirement Calculator'!K:K,MATCH('Lorri 401b'!N975,'Retirement Calculator'!A:A,0),0),0)</f>
        <v>16520.094745597391</v>
      </c>
      <c r="K975" s="455">
        <f t="shared" ca="1" si="79"/>
        <v>67184.354407617589</v>
      </c>
      <c r="L975" s="455">
        <f t="shared" ca="1" si="80"/>
        <v>16191429.412235839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16191429.412235839</v>
      </c>
      <c r="J976" s="455">
        <f t="array" ref="J976">IFERROR(INDEX('Retirement Calculator'!K:K,MATCH('Lorri 401b'!N976,'Retirement Calculator'!A:A,0),0),0)</f>
        <v>16520.094745597391</v>
      </c>
      <c r="K976" s="455">
        <f t="shared" ca="1" si="79"/>
        <v>67395.45548954267</v>
      </c>
      <c r="L976" s="455">
        <f t="shared" ca="1" si="80"/>
        <v>16242304.772979785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16242304.772979785</v>
      </c>
      <c r="J977" s="455">
        <f t="array" ref="J977">IFERROR(INDEX('Retirement Calculator'!K:K,MATCH('Lorri 401b'!N977,'Retirement Calculator'!A:A,0),0),0)</f>
        <v>16520.094745597391</v>
      </c>
      <c r="K977" s="455">
        <f t="shared" ca="1" si="79"/>
        <v>67607.436159309116</v>
      </c>
      <c r="L977" s="455">
        <f t="shared" ca="1" si="80"/>
        <v>16293392.114393497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16293392.114393497</v>
      </c>
      <c r="J978" s="455">
        <f t="array" ref="J978">IFERROR(INDEX('Retirement Calculator'!K:K,MATCH('Lorri 401b'!N978,'Retirement Calculator'!A:A,0),0),0)</f>
        <v>16520.094745597391</v>
      </c>
      <c r="K978" s="455">
        <f t="shared" ca="1" si="79"/>
        <v>67820.300081866255</v>
      </c>
      <c r="L978" s="455">
        <f t="shared" ca="1" si="80"/>
        <v>16344692.319729766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16344692.319729766</v>
      </c>
      <c r="J979" s="455">
        <f t="array" ref="J979">IFERROR(INDEX('Retirement Calculator'!K:K,MATCH('Lorri 401b'!N979,'Retirement Calculator'!A:A,0),0),0)</f>
        <v>16520.094745597391</v>
      </c>
      <c r="K979" s="455">
        <f t="shared" ca="1" si="79"/>
        <v>68034.050937434033</v>
      </c>
      <c r="L979" s="455">
        <f t="shared" ca="1" si="80"/>
        <v>16396206.275921604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16396206.275921604</v>
      </c>
      <c r="J980" s="455">
        <f t="array" ref="J980">IFERROR(INDEX('Retirement Calculator'!K:K,MATCH('Lorri 401b'!N980,'Retirement Calculator'!A:A,0),0),0)</f>
        <v>16520.094745597391</v>
      </c>
      <c r="K980" s="455">
        <f t="shared" ca="1" si="79"/>
        <v>68248.692421566695</v>
      </c>
      <c r="L980" s="455">
        <f t="shared" ca="1" si="80"/>
        <v>16447934.873597573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16447934.873597573</v>
      </c>
      <c r="J981" s="455">
        <f t="array" ref="J981">IFERROR(INDEX('Retirement Calculator'!K:K,MATCH('Lorri 401b'!N981,'Retirement Calculator'!A:A,0),0),0)</f>
        <v>16520.094745597391</v>
      </c>
      <c r="K981" s="455">
        <f t="shared" ca="1" si="79"/>
        <v>68464.228245216567</v>
      </c>
      <c r="L981" s="455">
        <f t="shared" ca="1" si="80"/>
        <v>16499879.007097194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16499879.007097194</v>
      </c>
      <c r="J982" s="455">
        <f t="array" ref="J982">IFERROR(INDEX('Retirement Calculator'!K:K,MATCH('Lorri 401b'!N982,'Retirement Calculator'!A:A,0),0),0)</f>
        <v>16520.094745597391</v>
      </c>
      <c r="K982" s="455">
        <f t="shared" ca="1" si="79"/>
        <v>68680.662134798331</v>
      </c>
      <c r="L982" s="455">
        <f t="shared" ca="1" si="80"/>
        <v>16552039.574486395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16552039.574486395</v>
      </c>
      <c r="J983" s="455">
        <f t="array" ref="J983">IFERROR(INDEX('Retirement Calculator'!K:K,MATCH('Lorri 401b'!N983,'Retirement Calculator'!A:A,0),0),0)</f>
        <v>16520.094745597391</v>
      </c>
      <c r="K983" s="455">
        <f t="shared" ca="1" si="79"/>
        <v>68897.997832253313</v>
      </c>
      <c r="L983" s="455">
        <f t="shared" ca="1" si="80"/>
        <v>16604417.477573052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16604417.477573052</v>
      </c>
      <c r="J984" s="455">
        <f t="array" ref="J984">IFERROR(INDEX('Retirement Calculator'!K:K,MATCH('Lorri 401b'!N984,'Retirement Calculator'!A:A,0),0),0)</f>
        <v>16520.094745597391</v>
      </c>
      <c r="K984" s="455">
        <f t="shared" ca="1" si="79"/>
        <v>69116.239095114404</v>
      </c>
      <c r="L984" s="455">
        <f t="shared" ca="1" si="80"/>
        <v>16657013.621922569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16657013.621922569</v>
      </c>
      <c r="J985" s="455">
        <f t="array" ref="J985">IFERROR(INDEX('Retirement Calculator'!K:K,MATCH('Lorri 401b'!N985,'Retirement Calculator'!A:A,0),0),0)</f>
        <v>16520.094745597391</v>
      </c>
      <c r="K985" s="455">
        <f t="shared" ca="1" si="79"/>
        <v>69335.38969657071</v>
      </c>
      <c r="L985" s="455">
        <f t="shared" ca="1" si="80"/>
        <v>16709828.916873543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16709828.916873543</v>
      </c>
      <c r="J986" s="455">
        <f t="array" ref="J986">IFERROR(INDEX('Retirement Calculator'!K:K,MATCH('Lorri 401b'!N986,'Retirement Calculator'!A:A,0),0),0)</f>
        <v>16520.094745597391</v>
      </c>
      <c r="K986" s="455">
        <f t="shared" ca="1" si="79"/>
        <v>69555.453425533109</v>
      </c>
      <c r="L986" s="455">
        <f t="shared" ca="1" si="80"/>
        <v>16762864.275553478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16762864.275553478</v>
      </c>
      <c r="J987" s="455">
        <f t="array" ref="J987">IFERROR(INDEX('Retirement Calculator'!K:K,MATCH('Lorri 401b'!N987,'Retirement Calculator'!A:A,0),0),0)</f>
        <v>16520.094745597391</v>
      </c>
      <c r="K987" s="455">
        <f t="shared" ca="1" si="79"/>
        <v>69776.434086699504</v>
      </c>
      <c r="L987" s="455">
        <f t="shared" ca="1" si="80"/>
        <v>16816120.61489458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16816120.61489458</v>
      </c>
      <c r="J988" s="455">
        <f t="array" ref="J988">IFERROR(INDEX('Retirement Calculator'!K:K,MATCH('Lorri 401b'!N988,'Retirement Calculator'!A:A,0),0),0)</f>
        <v>16520.094745597391</v>
      </c>
      <c r="K988" s="455">
        <f t="shared" ca="1" si="79"/>
        <v>69998.335500620757</v>
      </c>
      <c r="L988" s="455">
        <f t="shared" ca="1" si="80"/>
        <v>16869598.855649602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16869598.855649602</v>
      </c>
      <c r="J989" s="455">
        <f t="array" ref="J989">IFERROR(INDEX('Retirement Calculator'!K:K,MATCH('Lorri 401b'!N989,'Retirement Calculator'!A:A,0),0),0)</f>
        <v>16520.094745597391</v>
      </c>
      <c r="K989" s="455">
        <f t="shared" ca="1" si="79"/>
        <v>70221.161503766678</v>
      </c>
      <c r="L989" s="455">
        <f t="shared" ca="1" si="80"/>
        <v>16923299.922407769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16923299.922407769</v>
      </c>
      <c r="J990" s="455">
        <f t="array" ref="J990">IFERROR(INDEX('Retirement Calculator'!K:K,MATCH('Lorri 401b'!N990,'Retirement Calculator'!A:A,0),0),0)</f>
        <v>16520.094745597391</v>
      </c>
      <c r="K990" s="455">
        <f t="shared" ca="1" si="79"/>
        <v>70444.915948592374</v>
      </c>
      <c r="L990" s="455">
        <f t="shared" ca="1" si="80"/>
        <v>16977224.743610762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16977224.743610762</v>
      </c>
      <c r="J991" s="455">
        <f t="array" ref="J991">IFERROR(INDEX('Retirement Calculator'!K:K,MATCH('Lorri 401b'!N991,'Retirement Calculator'!A:A,0),0),0)</f>
        <v>16520.094745597391</v>
      </c>
      <c r="K991" s="455">
        <f t="shared" ca="1" si="79"/>
        <v>70669.602703604847</v>
      </c>
      <c r="L991" s="455">
        <f t="shared" ca="1" si="80"/>
        <v>17031374.251568768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17031374.251568768</v>
      </c>
      <c r="J992" s="455">
        <f t="array" ref="J992">IFERROR(INDEX('Retirement Calculator'!K:K,MATCH('Lorri 401b'!N992,'Retirement Calculator'!A:A,0),0),0)</f>
        <v>16520.094745597391</v>
      </c>
      <c r="K992" s="455">
        <f t="shared" ca="1" si="79"/>
        <v>70895.225653429865</v>
      </c>
      <c r="L992" s="455">
        <f t="shared" ca="1" si="80"/>
        <v>17085749.382476598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17085749.382476598</v>
      </c>
      <c r="J993" s="455">
        <f t="array" ref="J993">IFERROR(INDEX('Retirement Calculator'!K:K,MATCH('Lorri 401b'!N993,'Retirement Calculator'!A:A,0),0),0)</f>
        <v>16520.094745597391</v>
      </c>
      <c r="K993" s="455">
        <f t="shared" ca="1" si="79"/>
        <v>71121.788698879158</v>
      </c>
      <c r="L993" s="455">
        <f t="shared" ca="1" si="80"/>
        <v>17140351.076429877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17140351.076429877</v>
      </c>
      <c r="J994" s="455">
        <f t="array" ref="J994">IFERROR(INDEX('Retirement Calculator'!K:K,MATCH('Lorri 401b'!N994,'Retirement Calculator'!A:A,0),0),0)</f>
        <v>16520.094745597391</v>
      </c>
      <c r="K994" s="455">
        <f t="shared" ca="1" si="79"/>
        <v>71349.295757017826</v>
      </c>
      <c r="L994" s="455">
        <f t="shared" ca="1" si="80"/>
        <v>17195180.277441297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17195180.277441297</v>
      </c>
      <c r="J995" s="455">
        <f t="array" ref="J995">IFERROR(INDEX('Retirement Calculator'!K:K,MATCH('Lorri 401b'!N995,'Retirement Calculator'!A:A,0),0),0)</f>
        <v>16520.094745597391</v>
      </c>
      <c r="K995" s="455">
        <f t="shared" ca="1" si="79"/>
        <v>71577.750761232077</v>
      </c>
      <c r="L995" s="455">
        <f t="shared" ca="1" si="80"/>
        <v>17250237.933456931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17250237.933456931</v>
      </c>
      <c r="J996" s="455">
        <f t="array" ref="J996">IFERROR(INDEX('Retirement Calculator'!K:K,MATCH('Lorri 401b'!N996,'Retirement Calculator'!A:A,0),0),0)</f>
        <v>16520.094745597391</v>
      </c>
      <c r="K996" s="455">
        <f t="shared" ca="1" si="79"/>
        <v>71807.157661297213</v>
      </c>
      <c r="L996" s="455">
        <f t="shared" ca="1" si="80"/>
        <v>17305524.996372629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17305524.996372629</v>
      </c>
      <c r="J997" s="455">
        <f t="array" ref="J997">IFERROR(INDEX('Retirement Calculator'!K:K,MATCH('Lorri 401b'!N997,'Retirement Calculator'!A:A,0),0),0)</f>
        <v>16520.094745597391</v>
      </c>
      <c r="K997" s="455">
        <f t="shared" ca="1" si="79"/>
        <v>72037.520423445952</v>
      </c>
      <c r="L997" s="455">
        <f t="shared" ca="1" si="80"/>
        <v>17361042.422050476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17361042.422050476</v>
      </c>
      <c r="J998" s="455">
        <f t="array" ref="J998">IFERROR(INDEX('Retirement Calculator'!K:K,MATCH('Lorri 401b'!N998,'Retirement Calculator'!A:A,0),0),0)</f>
        <v>16520.094745597391</v>
      </c>
      <c r="K998" s="455">
        <f t="shared" ca="1" si="79"/>
        <v>72268.843030436983</v>
      </c>
      <c r="L998" s="455">
        <f t="shared" ca="1" si="80"/>
        <v>17416791.170335315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17416791.170335315</v>
      </c>
      <c r="J999" s="455">
        <f t="array" ref="J999">IFERROR(INDEX('Retirement Calculator'!K:K,MATCH('Lorri 401b'!N999,'Retirement Calculator'!A:A,0),0),0)</f>
        <v>16520.094745597391</v>
      </c>
      <c r="K999" s="455">
        <f t="shared" ca="1" si="79"/>
        <v>72501.129481623822</v>
      </c>
      <c r="L999" s="455">
        <f t="shared" ca="1" si="80"/>
        <v>17472772.205071341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17472772.205071341</v>
      </c>
      <c r="J1000" s="455">
        <f t="array" ref="J1000">IFERROR(INDEX('Retirement Calculator'!K:K,MATCH('Lorri 401b'!N1000,'Retirement Calculator'!A:A,0),0),0)</f>
        <v>16520.094745597391</v>
      </c>
      <c r="K1000" s="455">
        <f t="shared" ca="1" si="79"/>
        <v>72734.383793023924</v>
      </c>
      <c r="L1000" s="455">
        <f t="shared" ca="1" si="80"/>
        <v>17528986.494118765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17528986.494118765</v>
      </c>
      <c r="J1001" s="455">
        <f t="array" ref="J1001">IFERROR(INDEX('Retirement Calculator'!K:K,MATCH('Lorri 401b'!N1001,'Retirement Calculator'!A:A,0),0),0)</f>
        <v>16520.094745597391</v>
      </c>
      <c r="K1001" s="455">
        <f t="shared" ca="1" si="79"/>
        <v>72968.609997388194</v>
      </c>
      <c r="L1001" s="455">
        <f t="shared" ca="1" si="80"/>
        <v>17585435.009370554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17585435.009370554</v>
      </c>
      <c r="J1002" s="455">
        <f t="array" ref="J1002">IFERROR(INDEX('Retirement Calculator'!K:K,MATCH('Lorri 401b'!N1002,'Retirement Calculator'!A:A,0),0),0)</f>
        <v>16520.094745597391</v>
      </c>
      <c r="K1002" s="455">
        <f t="shared" ca="1" si="79"/>
        <v>73203.812144270647</v>
      </c>
      <c r="L1002" s="455">
        <f t="shared" ca="1" si="80"/>
        <v>17642118.726769228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17642118.726769228</v>
      </c>
      <c r="J1003" s="455">
        <f t="array" ref="J1003">IFERROR(INDEX('Retirement Calculator'!K:K,MATCH('Lorri 401b'!N1003,'Retirement Calculator'!A:A,0),0),0)</f>
        <v>16520.094745597391</v>
      </c>
      <c r="K1003" s="455">
        <f t="shared" ca="1" si="79"/>
        <v>73439.994300098449</v>
      </c>
      <c r="L1003" s="455">
        <f t="shared" ca="1" si="80"/>
        <v>17699038.626323726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17699038.626323726</v>
      </c>
      <c r="J1004" s="455">
        <f t="array" ref="J1004">IFERROR(INDEX('Retirement Calculator'!K:K,MATCH('Lorri 401b'!N1004,'Retirement Calculator'!A:A,0),0),0)</f>
        <v>16520.094745597391</v>
      </c>
      <c r="K1004" s="455">
        <f t="shared" ca="1" si="79"/>
        <v>73677.160548242202</v>
      </c>
      <c r="L1004" s="455">
        <f t="shared" ca="1" si="80"/>
        <v>17756195.692126371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17756195.692126371</v>
      </c>
      <c r="J1005" s="455">
        <f t="array" ref="J1005">IFERROR(INDEX('Retirement Calculator'!K:K,MATCH('Lorri 401b'!N1005,'Retirement Calculator'!A:A,0),0),0)</f>
        <v>16520.094745597391</v>
      </c>
      <c r="K1005" s="455">
        <f t="shared" ca="1" si="79"/>
        <v>73915.314989086546</v>
      </c>
      <c r="L1005" s="455">
        <f t="shared" ca="1" si="80"/>
        <v>17813590.912369858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17813590.912369858</v>
      </c>
      <c r="J1006" s="455">
        <f t="array" ref="J1006">IFERROR(INDEX('Retirement Calculator'!K:K,MATCH('Lorri 401b'!N1006,'Retirement Calculator'!A:A,0),0),0)</f>
        <v>16520.094745597391</v>
      </c>
      <c r="K1006" s="455">
        <f t="shared" ca="1" si="79"/>
        <v>74154.461740101076</v>
      </c>
      <c r="L1006" s="455">
        <f t="shared" ca="1" si="80"/>
        <v>17871225.279364362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17871225.279364362</v>
      </c>
      <c r="J1007" s="455">
        <f t="array" ref="J1007">IFERROR(INDEX('Retirement Calculator'!K:K,MATCH('Lorri 401b'!N1007,'Retirement Calculator'!A:A,0),0),0)</f>
        <v>16520.094745597391</v>
      </c>
      <c r="K1007" s="455">
        <f t="shared" ca="1" si="79"/>
        <v>74394.604935911513</v>
      </c>
      <c r="L1007" s="455">
        <f t="shared" ca="1" si="80"/>
        <v>17929099.789554674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17929099.789554674</v>
      </c>
      <c r="J1008" s="455">
        <f t="array" ref="J1008">IFERROR(INDEX('Retirement Calculator'!K:K,MATCH('Lorri 401b'!N1008,'Retirement Calculator'!A:A,0),0),0)</f>
        <v>16520.094745597391</v>
      </c>
      <c r="K1008" s="455">
        <f t="shared" ca="1" si="79"/>
        <v>74635.748728371153</v>
      </c>
      <c r="L1008" s="455">
        <f t="shared" ca="1" si="80"/>
        <v>17987215.443537448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17987215.443537448</v>
      </c>
      <c r="J1009" s="455">
        <f t="array" ref="J1009">IFERROR(INDEX('Retirement Calculator'!K:K,MATCH('Lorri 401b'!N1009,'Retirement Calculator'!A:A,0),0),0)</f>
        <v>16520.094745597391</v>
      </c>
      <c r="K1009" s="455">
        <f t="shared" ca="1" si="79"/>
        <v>74877.897286632709</v>
      </c>
      <c r="L1009" s="455">
        <f t="shared" ca="1" si="80"/>
        <v>18045573.24607848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18045573.24607848</v>
      </c>
      <c r="J1010" s="455">
        <f t="array" ref="J1010">IFERROR(INDEX('Retirement Calculator'!K:K,MATCH('Lorri 401b'!N1010,'Retirement Calculator'!A:A,0),0),0)</f>
        <v>16520.094745597391</v>
      </c>
      <c r="K1010" s="455">
        <f t="shared" ca="1" si="79"/>
        <v>75121.054797220335</v>
      </c>
      <c r="L1010" s="455">
        <f t="shared" ca="1" si="80"/>
        <v>18104174.206130102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18104174.206130102</v>
      </c>
      <c r="J1011" s="455">
        <f t="array" ref="J1011">IFERROR(INDEX('Retirement Calculator'!K:K,MATCH('Lorri 401b'!N1011,'Retirement Calculator'!A:A,0),0),0)</f>
        <v>16520.094745597391</v>
      </c>
      <c r="K1011" s="455">
        <f t="shared" ca="1" si="79"/>
        <v>75365.225464102099</v>
      </c>
      <c r="L1011" s="455">
        <f t="shared" ca="1" si="80"/>
        <v>18163019.336848605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18163019.336848605</v>
      </c>
      <c r="J1012" s="455">
        <f t="array" ref="J1012">IFERROR(INDEX('Retirement Calculator'!K:K,MATCH('Lorri 401b'!N1012,'Retirement Calculator'!A:A,0),0),0)</f>
        <v>16520.094745597391</v>
      </c>
      <c r="K1012" s="455">
        <f t="shared" ca="1" si="79"/>
        <v>75610.413508762533</v>
      </c>
      <c r="L1012" s="455">
        <f t="shared" ca="1" si="80"/>
        <v>18222109.655611768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18222109.655611768</v>
      </c>
      <c r="J1013" s="455">
        <f t="array" ref="J1013">IFERROR(INDEX('Retirement Calculator'!K:K,MATCH('Lorri 401b'!N1013,'Retirement Calculator'!A:A,0),0),0)</f>
        <v>16520.094745597391</v>
      </c>
      <c r="K1013" s="455">
        <f t="shared" ca="1" si="79"/>
        <v>75856.623170275707</v>
      </c>
      <c r="L1013" s="455">
        <f t="shared" ca="1" si="80"/>
        <v>18281446.184036445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18281446.184036445</v>
      </c>
      <c r="J1014" s="455">
        <f t="array" ref="J1014">IFERROR(INDEX('Retirement Calculator'!K:K,MATCH('Lorri 401b'!N1014,'Retirement Calculator'!A:A,0),0),0)</f>
        <v>16520.094745597391</v>
      </c>
      <c r="K1014" s="455">
        <f t="shared" ca="1" si="79"/>
        <v>76103.85870537853</v>
      </c>
      <c r="L1014" s="455">
        <f t="shared" ca="1" si="80"/>
        <v>18341029.947996225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18341029.947996225</v>
      </c>
      <c r="J1015" s="455">
        <f t="array" ref="J1015">IFERROR(INDEX('Retirement Calculator'!K:K,MATCH('Lorri 401b'!N1015,'Retirement Calculator'!A:A,0),0),0)</f>
        <v>16520.094745597391</v>
      </c>
      <c r="K1015" s="455">
        <f t="shared" ca="1" si="79"/>
        <v>76352.124388544282</v>
      </c>
      <c r="L1015" s="455">
        <f t="shared" ca="1" si="80"/>
        <v>18400861.977639172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18400861.977639172</v>
      </c>
      <c r="J1016" s="455">
        <f t="array" ref="J1016">IFERROR(INDEX('Retirement Calculator'!K:K,MATCH('Lorri 401b'!N1016,'Retirement Calculator'!A:A,0),0),0)</f>
        <v>16520.094745597391</v>
      </c>
      <c r="K1016" s="455">
        <f t="shared" ca="1" si="79"/>
        <v>76601.424512056561</v>
      </c>
      <c r="L1016" s="455">
        <f t="shared" ca="1" si="80"/>
        <v>18460943.307405628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18460943.307405628</v>
      </c>
      <c r="J1017" s="455">
        <f t="array" ref="J1017">IFERROR(INDEX('Retirement Calculator'!K:K,MATCH('Lorri 401b'!N1017,'Retirement Calculator'!A:A,0),0),0)</f>
        <v>16520.094745597391</v>
      </c>
      <c r="K1017" s="455">
        <f t="shared" ca="1" si="79"/>
        <v>76851.763386083461</v>
      </c>
      <c r="L1017" s="455">
        <f t="shared" ca="1" si="80"/>
        <v>18521274.976046111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18521274.976046111</v>
      </c>
      <c r="J1018" s="455">
        <f t="array" ref="J1018">IFERROR(INDEX('Retirement Calculator'!K:K,MATCH('Lorri 401b'!N1018,'Retirement Calculator'!A:A,0),0),0)</f>
        <v>16520.094745597391</v>
      </c>
      <c r="K1018" s="455">
        <f t="shared" ca="1" si="79"/>
        <v>77103.145338752132</v>
      </c>
      <c r="L1018" s="455">
        <f t="shared" ca="1" si="80"/>
        <v>18581858.026639264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18581858.026639264</v>
      </c>
      <c r="J1019" s="455">
        <f t="array" ref="J1019">IFERROR(INDEX('Retirement Calculator'!K:K,MATCH('Lorri 401b'!N1019,'Retirement Calculator'!A:A,0),0),0)</f>
        <v>16520.094745597391</v>
      </c>
      <c r="K1019" s="455">
        <f t="shared" ca="1" si="79"/>
        <v>77355.574716223608</v>
      </c>
      <c r="L1019" s="455">
        <f t="shared" ca="1" si="80"/>
        <v>18642693.506609891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18642693.506609891</v>
      </c>
      <c r="J1020" s="455">
        <f t="array" ref="J1020">IFERROR(INDEX('Retirement Calculator'!K:K,MATCH('Lorri 401b'!N1020,'Retirement Calculator'!A:A,0),0),0)</f>
        <v>16520.094745597391</v>
      </c>
      <c r="K1020" s="455">
        <f t="shared" ca="1" si="79"/>
        <v>77609.055882767876</v>
      </c>
      <c r="L1020" s="455">
        <f t="shared" ca="1" si="80"/>
        <v>18703782.467747059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18703782.467747059</v>
      </c>
      <c r="J1021" s="455">
        <f t="array" ref="J1021">IFERROR(INDEX('Retirement Calculator'!K:K,MATCH('Lorri 401b'!N1021,'Retirement Calculator'!A:A,0),0),0)</f>
        <v>16520.094745597391</v>
      </c>
      <c r="K1021" s="455">
        <f t="shared" ca="1" si="79"/>
        <v>77863.593220839422</v>
      </c>
      <c r="L1021" s="455">
        <f t="shared" ca="1" si="80"/>
        <v>18765125.966222301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18765125.966222301</v>
      </c>
      <c r="J1022" s="455">
        <f t="array" ref="J1022">IFERROR(INDEX('Retirement Calculator'!K:K,MATCH('Lorri 401b'!N1022,'Retirement Calculator'!A:A,0),0),0)</f>
        <v>16520.094745597391</v>
      </c>
      <c r="K1022" s="455">
        <f t="shared" ca="1" si="79"/>
        <v>78119.191131152926</v>
      </c>
      <c r="L1022" s="455">
        <f t="shared" ca="1" si="80"/>
        <v>18826725.062607855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18826725.062607855</v>
      </c>
      <c r="J1023" s="455">
        <f t="array" ref="J1023">IFERROR(INDEX('Retirement Calculator'!K:K,MATCH('Lorri 401b'!N1023,'Retirement Calculator'!A:A,0),0),0)</f>
        <v>16520.094745597391</v>
      </c>
      <c r="K1023" s="455">
        <f t="shared" ca="1" si="79"/>
        <v>78375.854032759395</v>
      </c>
      <c r="L1023" s="455">
        <f t="shared" ca="1" si="80"/>
        <v>18888580.821895014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18888580.821895014</v>
      </c>
      <c r="J1024" s="455">
        <f t="array" ref="J1024">IFERROR(INDEX('Retirement Calculator'!K:K,MATCH('Lorri 401b'!N1024,'Retirement Calculator'!A:A,0),0),0)</f>
        <v>16520.094745597391</v>
      </c>
      <c r="K1024" s="455">
        <f t="shared" ca="1" si="79"/>
        <v>78633.586363122566</v>
      </c>
      <c r="L1024" s="455">
        <f t="shared" ca="1" si="80"/>
        <v>18950694.313512538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18950694.313512538</v>
      </c>
      <c r="J1025" s="455">
        <f t="array" ref="J1025">IFERROR(INDEX('Retirement Calculator'!K:K,MATCH('Lorri 401b'!N1025,'Retirement Calculator'!A:A,0),0),0)</f>
        <v>16520.094745597391</v>
      </c>
      <c r="K1025" s="455">
        <f t="shared" ca="1" si="79"/>
        <v>78892.392578195577</v>
      </c>
      <c r="L1025" s="455">
        <f t="shared" ca="1" si="80"/>
        <v>19013066.611345135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19013066.611345135</v>
      </c>
      <c r="J1026" s="455">
        <f t="array" ref="J1026">IFERROR(INDEX('Retirement Calculator'!K:K,MATCH('Lorri 401b'!N1026,'Retirement Calculator'!A:A,0),0),0)</f>
        <v>16520.094745597391</v>
      </c>
      <c r="K1026" s="455">
        <f t="shared" ca="1" si="79"/>
        <v>79152.277152498064</v>
      </c>
      <c r="L1026" s="455">
        <f t="shared" ca="1" si="80"/>
        <v>19075698.793752033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19075698.793752033</v>
      </c>
      <c r="J1027" s="455">
        <f t="array" ref="J1027">IFERROR(INDEX('Retirement Calculator'!K:K,MATCH('Lorri 401b'!N1027,'Retirement Calculator'!A:A,0),0),0)</f>
        <v>16520.094745597391</v>
      </c>
      <c r="K1027" s="455">
        <f t="shared" ca="1" si="79"/>
        <v>79413.244579193473</v>
      </c>
      <c r="L1027" s="455">
        <f t="shared" ca="1" si="80"/>
        <v>19138591.943585627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19138591.943585627</v>
      </c>
      <c r="J1028" s="455">
        <f t="array" ref="J1028">IFERROR(INDEX('Retirement Calculator'!K:K,MATCH('Lorri 401b'!N1028,'Retirement Calculator'!A:A,0),0),0)</f>
        <v>16520.094745597391</v>
      </c>
      <c r="K1028" s="455">
        <f t="shared" ref="K1028:K1282" ca="1" si="103">IPMT(M1028/12,1,12,-I1028+J1028,,0)</f>
        <v>79675.299370166787</v>
      </c>
      <c r="L1028" s="455">
        <f t="shared" ref="L1028:L1282" ca="1" si="104">I1028-J1028+K1028</f>
        <v>19201747.148210194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19201747.148210194</v>
      </c>
      <c r="J1029" s="455">
        <f t="array" ref="J1029">IFERROR(INDEX('Retirement Calculator'!K:K,MATCH('Lorri 401b'!N1029,'Retirement Calculator'!A:A,0),0),0)</f>
        <v>16520.094745597391</v>
      </c>
      <c r="K1029" s="455">
        <f t="shared" ca="1" si="103"/>
        <v>79938.446056102475</v>
      </c>
      <c r="L1029" s="455">
        <f t="shared" ca="1" si="104"/>
        <v>19265165.499520697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19265165.499520697</v>
      </c>
      <c r="J1030" s="455">
        <f t="array" ref="J1030">IFERROR(INDEX('Retirement Calculator'!K:K,MATCH('Lorri 401b'!N1030,'Retirement Calculator'!A:A,0),0),0)</f>
        <v>16520.094745597391</v>
      </c>
      <c r="K1030" s="455">
        <f t="shared" ca="1" si="103"/>
        <v>80202.6891865629</v>
      </c>
      <c r="L1030" s="455">
        <f t="shared" ca="1" si="104"/>
        <v>19328848.09396166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19328848.09396166</v>
      </c>
      <c r="J1031" s="455">
        <f t="array" ref="J1031">IFERROR(INDEX('Retirement Calculator'!K:K,MATCH('Lorri 401b'!N1031,'Retirement Calculator'!A:A,0),0),0)</f>
        <v>16520.094745597391</v>
      </c>
      <c r="K1031" s="455">
        <f t="shared" ca="1" si="103"/>
        <v>80468.033330066915</v>
      </c>
      <c r="L1031" s="455">
        <f t="shared" ca="1" si="104"/>
        <v>19392796.032546129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19392796.032546129</v>
      </c>
      <c r="J1032" s="455">
        <f t="array" ref="J1032">IFERROR(INDEX('Retirement Calculator'!K:K,MATCH('Lorri 401b'!N1032,'Retirement Calculator'!A:A,0),0),0)</f>
        <v>16520.094745597391</v>
      </c>
      <c r="K1032" s="455">
        <f t="shared" ca="1" si="103"/>
        <v>80734.483074168878</v>
      </c>
      <c r="L1032" s="455">
        <f t="shared" ca="1" si="104"/>
        <v>19457010.4208747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19457010.4208747</v>
      </c>
      <c r="J1033" s="455">
        <f t="array" ref="J1033">IFERROR(INDEX('Retirement Calculator'!K:K,MATCH('Lorri 401b'!N1033,'Retirement Calculator'!A:A,0),0),0)</f>
        <v>16520.094745597391</v>
      </c>
      <c r="K1033" s="455">
        <f t="shared" ca="1" si="103"/>
        <v>81002.043025537918</v>
      </c>
      <c r="L1033" s="455">
        <f t="shared" ca="1" si="104"/>
        <v>19521492.36915464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19521492.36915464</v>
      </c>
      <c r="J1034" s="455">
        <f t="array" ref="J1034">IFERROR(INDEX('Retirement Calculator'!K:K,MATCH('Lorri 401b'!N1034,'Retirement Calculator'!A:A,0),0),0)</f>
        <v>16520.094745597391</v>
      </c>
      <c r="K1034" s="455">
        <f t="shared" ca="1" si="103"/>
        <v>81270.717810037662</v>
      </c>
      <c r="L1034" s="455">
        <f t="shared" ca="1" si="104"/>
        <v>19586242.992219079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19586242.992219079</v>
      </c>
      <c r="J1035" s="455">
        <f t="array" ref="J1035">IFERROR(INDEX('Retirement Calculator'!K:K,MATCH('Lorri 401b'!N1035,'Retirement Calculator'!A:A,0),0),0)</f>
        <v>16520.094745597391</v>
      </c>
      <c r="K1035" s="455">
        <f t="shared" ca="1" si="103"/>
        <v>81540.512072806174</v>
      </c>
      <c r="L1035" s="455">
        <f t="shared" ca="1" si="104"/>
        <v>19651263.409546286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19651263.409546286</v>
      </c>
      <c r="J1036" s="455">
        <f t="array" ref="J1036">IFERROR(INDEX('Retirement Calculator'!K:K,MATCH('Lorri 401b'!N1036,'Retirement Calculator'!A:A,0),0),0)</f>
        <v>16520.094745597391</v>
      </c>
      <c r="K1036" s="455">
        <f t="shared" ca="1" si="103"/>
        <v>81811.430478336202</v>
      </c>
      <c r="L1036" s="455">
        <f t="shared" ca="1" si="104"/>
        <v>19716554.745279022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19716554.745279022</v>
      </c>
      <c r="J1037" s="455">
        <f t="array" ref="J1037">IFERROR(INDEX('Retirement Calculator'!K:K,MATCH('Lorri 401b'!N1037,'Retirement Calculator'!A:A,0),0),0)</f>
        <v>16520.094745597391</v>
      </c>
      <c r="K1037" s="455">
        <f t="shared" ca="1" si="103"/>
        <v>82083.477710555933</v>
      </c>
      <c r="L1037" s="455">
        <f t="shared" ca="1" si="104"/>
        <v>19782118.128243979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19782118.128243979</v>
      </c>
      <c r="J1038" s="455">
        <f t="array" ref="J1038">IFERROR(INDEX('Retirement Calculator'!K:K,MATCH('Lorri 401b'!N1038,'Retirement Calculator'!A:A,0),0),0)</f>
        <v>16520.094745597391</v>
      </c>
      <c r="K1038" s="455">
        <f t="shared" ca="1" si="103"/>
        <v>82356.658472909912</v>
      </c>
      <c r="L1038" s="455">
        <f t="shared" ca="1" si="104"/>
        <v>19847954.691971291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19847954.691971291</v>
      </c>
      <c r="J1039" s="455">
        <f t="array" ref="J1039">IFERROR(INDEX('Retirement Calculator'!K:K,MATCH('Lorri 401b'!N1039,'Retirement Calculator'!A:A,0),0),0)</f>
        <v>16520.094745597391</v>
      </c>
      <c r="K1039" s="455">
        <f t="shared" ca="1" si="103"/>
        <v>82630.977488440389</v>
      </c>
      <c r="L1039" s="455">
        <f t="shared" ca="1" si="104"/>
        <v>19914065.574714132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19914065.574714132</v>
      </c>
      <c r="J1040" s="455">
        <f t="array" ref="J1040">IFERROR(INDEX('Retirement Calculator'!K:K,MATCH('Lorri 401b'!N1040,'Retirement Calculator'!A:A,0),0),0)</f>
        <v>16520.094745597391</v>
      </c>
      <c r="K1040" s="455">
        <f t="shared" ca="1" si="103"/>
        <v>82906.43949986888</v>
      </c>
      <c r="L1040" s="455">
        <f t="shared" ca="1" si="104"/>
        <v>19980451.919468403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19980451.919468403</v>
      </c>
      <c r="J1041" s="455">
        <f t="array" ref="J1041">IFERROR(INDEX('Retirement Calculator'!K:K,MATCH('Lorri 401b'!N1041,'Retirement Calculator'!A:A,0),0),0)</f>
        <v>16520.094745597391</v>
      </c>
      <c r="K1041" s="455">
        <f t="shared" ca="1" si="103"/>
        <v>83183.049269678348</v>
      </c>
      <c r="L1041" s="455">
        <f t="shared" ca="1" si="104"/>
        <v>20047114.873992484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20047114.873992484</v>
      </c>
      <c r="J1042" s="455">
        <f t="array" ref="J1042">IFERROR(INDEX('Retirement Calculator'!K:K,MATCH('Lorri 401b'!N1042,'Retirement Calculator'!A:A,0),0),0)</f>
        <v>16520.094745597391</v>
      </c>
      <c r="K1042" s="455">
        <f t="shared" ca="1" si="103"/>
        <v>83460.811580195354</v>
      </c>
      <c r="L1042" s="455">
        <f t="shared" ca="1" si="104"/>
        <v>20114055.590827081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20114055.590827081</v>
      </c>
      <c r="J1043" s="455">
        <f t="array" ref="J1043">IFERROR(INDEX('Retirement Calculator'!K:K,MATCH('Lorri 401b'!N1043,'Retirement Calculator'!A:A,0),0),0)</f>
        <v>16520.094745597391</v>
      </c>
      <c r="K1043" s="455">
        <f t="shared" ca="1" si="103"/>
        <v>83739.73123367285</v>
      </c>
      <c r="L1043" s="455">
        <f t="shared" ca="1" si="104"/>
        <v>20181275.227315154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20181275.227315154</v>
      </c>
      <c r="J1044" s="455">
        <f t="array" ref="J1044">IFERROR(INDEX('Retirement Calculator'!K:K,MATCH('Lorri 401b'!N1044,'Retirement Calculator'!A:A,0),0),0)</f>
        <v>16520.094745597391</v>
      </c>
      <c r="K1044" s="455">
        <f t="shared" ca="1" si="103"/>
        <v>84019.813052373152</v>
      </c>
      <c r="L1044" s="455">
        <f t="shared" ca="1" si="104"/>
        <v>20248774.94562193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20248774.94562193</v>
      </c>
      <c r="J1045" s="455">
        <f t="array" ref="J1045">IFERROR(INDEX('Retirement Calculator'!K:K,MATCH('Lorri 401b'!N1045,'Retirement Calculator'!A:A,0),0),0)</f>
        <v>16520.094745597391</v>
      </c>
      <c r="K1045" s="455">
        <f t="shared" ca="1" si="103"/>
        <v>84301.061878651381</v>
      </c>
      <c r="L1045" s="455">
        <f t="shared" ca="1" si="104"/>
        <v>20316555.912754983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20316555.912754983</v>
      </c>
      <c r="J1046" s="455">
        <f t="array" ref="J1046">IFERROR(INDEX('Retirement Calculator'!K:K,MATCH('Lorri 401b'!N1046,'Retirement Calculator'!A:A,0),0),0)</f>
        <v>16520.094745597391</v>
      </c>
      <c r="K1046" s="455">
        <f t="shared" ca="1" si="103"/>
        <v>84583.482575039103</v>
      </c>
      <c r="L1046" s="455">
        <f t="shared" ca="1" si="104"/>
        <v>20384619.300584424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20384619.300584424</v>
      </c>
      <c r="J1047" s="455">
        <f t="array" ref="J1047">IFERROR(INDEX('Retirement Calculator'!K:K,MATCH('Lorri 401b'!N1047,'Retirement Calculator'!A:A,0),0),0)</f>
        <v>16520.094745597391</v>
      </c>
      <c r="K1047" s="455">
        <f t="shared" ca="1" si="103"/>
        <v>84867.080024328432</v>
      </c>
      <c r="L1047" s="455">
        <f t="shared" ca="1" si="104"/>
        <v>20452966.285863154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20452966.285863154</v>
      </c>
      <c r="J1048" s="455">
        <f t="array" ref="J1048">IFERROR(INDEX('Retirement Calculator'!K:K,MATCH('Lorri 401b'!N1048,'Retirement Calculator'!A:A,0),0),0)</f>
        <v>16520.094745597391</v>
      </c>
      <c r="K1048" s="455">
        <f t="shared" ca="1" si="103"/>
        <v>85151.859129656485</v>
      </c>
      <c r="L1048" s="455">
        <f t="shared" ca="1" si="104"/>
        <v>20521598.050247211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20521598.050247211</v>
      </c>
      <c r="J1049" s="455">
        <f t="array" ref="J1049">IFERROR(INDEX('Retirement Calculator'!K:K,MATCH('Lorri 401b'!N1049,'Retirement Calculator'!A:A,0),0),0)</f>
        <v>16520.094745597391</v>
      </c>
      <c r="K1049" s="455">
        <f t="shared" ca="1" si="103"/>
        <v>85437.824814590043</v>
      </c>
      <c r="L1049" s="455">
        <f t="shared" ca="1" si="104"/>
        <v>20590515.780316204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20590515.780316204</v>
      </c>
      <c r="J1050" s="455">
        <f t="array" ref="J1050">IFERROR(INDEX('Retirement Calculator'!K:K,MATCH('Lorri 401b'!N1050,'Retirement Calculator'!A:A,0),0),0)</f>
        <v>16520.094745597391</v>
      </c>
      <c r="K1050" s="455">
        <f t="shared" ca="1" si="103"/>
        <v>85724.982023210847</v>
      </c>
      <c r="L1050" s="455">
        <f t="shared" ca="1" si="104"/>
        <v>20659720.667593814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20659720.667593814</v>
      </c>
      <c r="J1051" s="455">
        <f t="array" ref="J1051">IFERROR(INDEX('Retirement Calculator'!K:K,MATCH('Lorri 401b'!N1051,'Retirement Calculator'!A:A,0),0),0)</f>
        <v>16520.094745597391</v>
      </c>
      <c r="K1051" s="455">
        <f t="shared" ca="1" si="103"/>
        <v>86013.335720200892</v>
      </c>
      <c r="L1051" s="455">
        <f t="shared" ca="1" si="104"/>
        <v>20729213.908568416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20729213.908568416</v>
      </c>
      <c r="J1052" s="455">
        <f t="array" ref="J1052">IFERROR(INDEX('Retirement Calculator'!K:K,MATCH('Lorri 401b'!N1052,'Retirement Calculator'!A:A,0),0),0)</f>
        <v>16520.094745597391</v>
      </c>
      <c r="K1052" s="455">
        <f t="shared" ca="1" si="103"/>
        <v>86302.890890928407</v>
      </c>
      <c r="L1052" s="455">
        <f t="shared" ca="1" si="104"/>
        <v>20798996.704713747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20798996.704713747</v>
      </c>
      <c r="J1053" s="455">
        <f t="array" ref="J1053">IFERROR(INDEX('Retirement Calculator'!K:K,MATCH('Lorri 401b'!N1053,'Retirement Calculator'!A:A,0),0),0)</f>
        <v>16520.094745597391</v>
      </c>
      <c r="K1053" s="455">
        <f t="shared" ca="1" si="103"/>
        <v>86593.652541533957</v>
      </c>
      <c r="L1053" s="455">
        <f t="shared" ca="1" si="104"/>
        <v>20869070.262509681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20869070.262509681</v>
      </c>
      <c r="J1054" s="455">
        <f t="array" ref="J1054">IFERROR(INDEX('Retirement Calculator'!K:K,MATCH('Lorri 401b'!N1054,'Retirement Calculator'!A:A,0),0),0)</f>
        <v>16520.094745597391</v>
      </c>
      <c r="K1054" s="455">
        <f t="shared" ca="1" si="103"/>
        <v>86885.625699017008</v>
      </c>
      <c r="L1054" s="455">
        <f t="shared" ca="1" si="104"/>
        <v>20939435.7934631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20939435.7934631</v>
      </c>
      <c r="J1055" s="455">
        <f t="array" ref="J1055">IFERROR(INDEX('Retirement Calculator'!K:K,MATCH('Lorri 401b'!N1055,'Retirement Calculator'!A:A,0),0),0)</f>
        <v>16520.094745597391</v>
      </c>
      <c r="K1055" s="455">
        <f t="shared" ca="1" si="103"/>
        <v>87178.815411322925</v>
      </c>
      <c r="L1055" s="455">
        <f t="shared" ca="1" si="104"/>
        <v>21010094.514128823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21010094.514128823</v>
      </c>
      <c r="J1056" s="455">
        <f t="array" ref="J1056">IFERROR(INDEX('Retirement Calculator'!K:K,MATCH('Lorri 401b'!N1056,'Retirement Calculator'!A:A,0),0),0)</f>
        <v>16520.094745597391</v>
      </c>
      <c r="K1056" s="455">
        <f t="shared" ca="1" si="103"/>
        <v>87473.226747430104</v>
      </c>
      <c r="L1056" s="455">
        <f t="shared" ca="1" si="104"/>
        <v>21081047.646130655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21081047.646130655</v>
      </c>
      <c r="J1057" s="455">
        <f t="array" ref="J1057">IFERROR(INDEX('Retirement Calculator'!K:K,MATCH('Lorri 401b'!N1057,'Retirement Calculator'!A:A,0),0),0)</f>
        <v>16520.094745597391</v>
      </c>
      <c r="K1057" s="455">
        <f t="shared" ca="1" si="103"/>
        <v>87768.864797437738</v>
      </c>
      <c r="L1057" s="455">
        <f t="shared" ca="1" si="104"/>
        <v>21152296.416182496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21152296.416182496</v>
      </c>
      <c r="J1058" s="455">
        <f t="array" ref="J1058">IFERROR(INDEX('Retirement Calculator'!K:K,MATCH('Lorri 401b'!N1058,'Retirement Calculator'!A:A,0),0),0)</f>
        <v>16520.094745597391</v>
      </c>
      <c r="K1058" s="455">
        <f t="shared" ca="1" si="103"/>
        <v>88065.734672653736</v>
      </c>
      <c r="L1058" s="455">
        <f t="shared" ca="1" si="104"/>
        <v>21223842.056109551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21223842.056109551</v>
      </c>
      <c r="J1059" s="455">
        <f t="array" ref="J1059">IFERROR(INDEX('Retirement Calculator'!K:K,MATCH('Lorri 401b'!N1059,'Retirement Calculator'!A:A,0),0),0)</f>
        <v>16520.094745597391</v>
      </c>
      <c r="K1059" s="455">
        <f t="shared" ca="1" si="103"/>
        <v>88363.841505683129</v>
      </c>
      <c r="L1059" s="455">
        <f t="shared" ca="1" si="104"/>
        <v>21295685.802869637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21295685.802869637</v>
      </c>
      <c r="J1060" s="455">
        <f t="array" ref="J1060">IFERROR(INDEX('Retirement Calculator'!K:K,MATCH('Lorri 401b'!N1060,'Retirement Calculator'!A:A,0),0),0)</f>
        <v>16520.094745597391</v>
      </c>
      <c r="K1060" s="455">
        <f t="shared" ca="1" si="103"/>
        <v>88663.19045051682</v>
      </c>
      <c r="L1060" s="455">
        <f t="shared" ca="1" si="104"/>
        <v>21367828.898574553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21367828.898574553</v>
      </c>
      <c r="J1061" s="455">
        <f t="array" ref="J1061">IFERROR(INDEX('Retirement Calculator'!K:K,MATCH('Lorri 401b'!N1061,'Retirement Calculator'!A:A,0),0),0)</f>
        <v>16520.094745597391</v>
      </c>
      <c r="K1061" s="455">
        <f t="shared" ca="1" si="103"/>
        <v>88963.786682620645</v>
      </c>
      <c r="L1061" s="455">
        <f t="shared" ca="1" si="104"/>
        <v>21440272.590511575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21440272.590511575</v>
      </c>
      <c r="J1062" s="455">
        <f t="array" ref="J1062">IFERROR(INDEX('Retirement Calculator'!K:K,MATCH('Lorri 401b'!N1062,'Retirement Calculator'!A:A,0),0),0)</f>
        <v>16520.094745597391</v>
      </c>
      <c r="K1062" s="455">
        <f t="shared" ca="1" si="103"/>
        <v>89265.635399024904</v>
      </c>
      <c r="L1062" s="455">
        <f t="shared" ca="1" si="104"/>
        <v>21513018.131165002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21513018.131165002</v>
      </c>
      <c r="J1063" s="455">
        <f t="array" ref="J1063">IFERROR(INDEX('Retirement Calculator'!K:K,MATCH('Lorri 401b'!N1063,'Retirement Calculator'!A:A,0),0),0)</f>
        <v>16520.094745597391</v>
      </c>
      <c r="K1063" s="455">
        <f t="shared" ca="1" si="103"/>
        <v>89568.741818414172</v>
      </c>
      <c r="L1063" s="455">
        <f t="shared" ca="1" si="104"/>
        <v>21586066.778237816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21586066.778237816</v>
      </c>
      <c r="J1064" s="455">
        <f t="array" ref="J1064">IFERROR(INDEX('Retirement Calculator'!K:K,MATCH('Lorri 401b'!N1064,'Retirement Calculator'!A:A,0),0),0)</f>
        <v>16520.094745597391</v>
      </c>
      <c r="K1064" s="455">
        <f t="shared" ca="1" si="103"/>
        <v>89873.111181217566</v>
      </c>
      <c r="L1064" s="455">
        <f t="shared" ca="1" si="104"/>
        <v>21659419.794673435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21659419.794673435</v>
      </c>
      <c r="J1065" s="455">
        <f t="array" ref="J1065">IFERROR(INDEX('Retirement Calculator'!K:K,MATCH('Lorri 401b'!N1065,'Retirement Calculator'!A:A,0),0),0)</f>
        <v>16520.094745597391</v>
      </c>
      <c r="K1065" s="455">
        <f t="shared" ca="1" si="103"/>
        <v>90178.748749699313</v>
      </c>
      <c r="L1065" s="455">
        <f t="shared" ca="1" si="104"/>
        <v>21733078.448677536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21733078.448677536</v>
      </c>
      <c r="J1066" s="455">
        <f t="array" ref="J1066">IFERROR(INDEX('Retirement Calculator'!K:K,MATCH('Lorri 401b'!N1066,'Retirement Calculator'!A:A,0),0),0)</f>
        <v>16520.094745597391</v>
      </c>
      <c r="K1066" s="455">
        <f t="shared" ca="1" si="103"/>
        <v>90485.659808049735</v>
      </c>
      <c r="L1066" s="455">
        <f t="shared" ca="1" si="104"/>
        <v>21807044.013739988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21807044.013739988</v>
      </c>
      <c r="J1067" s="455">
        <f t="array" ref="J1067">IFERROR(INDEX('Retirement Calculator'!K:K,MATCH('Lorri 401b'!N1067,'Retirement Calculator'!A:A,0),0),0)</f>
        <v>16520.094745597391</v>
      </c>
      <c r="K1067" s="455">
        <f t="shared" ca="1" si="103"/>
        <v>90793.849662476627</v>
      </c>
      <c r="L1067" s="455">
        <f t="shared" ca="1" si="104"/>
        <v>21881317.768656865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21881317.768656865</v>
      </c>
      <c r="J1068" s="455">
        <f t="array" ref="J1068">IFERROR(INDEX('Retirement Calculator'!K:K,MATCH('Lorri 401b'!N1068,'Retirement Calculator'!A:A,0),0),0)</f>
        <v>16520.094745597391</v>
      </c>
      <c r="K1068" s="455">
        <f t="shared" ca="1" si="103"/>
        <v>91103.323641296942</v>
      </c>
      <c r="L1068" s="455">
        <f t="shared" ca="1" si="104"/>
        <v>21955900.997552563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21955900.997552563</v>
      </c>
      <c r="J1069" s="455">
        <f t="array" ref="J1069">IFERROR(INDEX('Retirement Calculator'!K:K,MATCH('Lorri 401b'!N1069,'Retirement Calculator'!A:A,0),0),0)</f>
        <v>16520.094745597391</v>
      </c>
      <c r="K1069" s="455">
        <f t="shared" ca="1" si="103"/>
        <v>91414.087095029012</v>
      </c>
      <c r="L1069" s="455">
        <f t="shared" ca="1" si="104"/>
        <v>22030794.989901993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22030794.989901993</v>
      </c>
      <c r="J1070" s="455">
        <f t="array" ref="J1070">IFERROR(INDEX('Retirement Calculator'!K:K,MATCH('Lorri 401b'!N1070,'Retirement Calculator'!A:A,0),0),0)</f>
        <v>16520.094745597391</v>
      </c>
      <c r="K1070" s="455">
        <f t="shared" ca="1" si="103"/>
        <v>91726.145396484979</v>
      </c>
      <c r="L1070" s="455">
        <f t="shared" ca="1" si="104"/>
        <v>22106001.040552881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22106001.040552881</v>
      </c>
      <c r="J1071" s="455">
        <f t="array" ref="J1071">IFERROR(INDEX('Retirement Calculator'!K:K,MATCH('Lorri 401b'!N1071,'Retirement Calculator'!A:A,0),0),0)</f>
        <v>16520.094745597391</v>
      </c>
      <c r="K1071" s="455">
        <f t="shared" ca="1" si="103"/>
        <v>92039.50394086368</v>
      </c>
      <c r="L1071" s="455">
        <f t="shared" ca="1" si="104"/>
        <v>22181520.449748147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22181520.449748147</v>
      </c>
      <c r="J1072" s="455">
        <f t="array" ref="J1072">IFERROR(INDEX('Retirement Calculator'!K:K,MATCH('Lorri 401b'!N1072,'Retirement Calculator'!A:A,0),0),0)</f>
        <v>16520.094745597391</v>
      </c>
      <c r="K1072" s="455">
        <f t="shared" ca="1" si="103"/>
        <v>92354.168145843956</v>
      </c>
      <c r="L1072" s="455">
        <f t="shared" ca="1" si="104"/>
        <v>22257354.523148391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22257354.523148391</v>
      </c>
      <c r="J1073" s="455">
        <f t="array" ref="J1073">IFERROR(INDEX('Retirement Calculator'!K:K,MATCH('Lorri 401b'!N1073,'Retirement Calculator'!A:A,0),0),0)</f>
        <v>16520.094745597391</v>
      </c>
      <c r="K1073" s="455">
        <f t="shared" ca="1" si="103"/>
        <v>92670.143451678305</v>
      </c>
      <c r="L1073" s="455">
        <f t="shared" ca="1" si="104"/>
        <v>22333504.571854472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22333504.571854472</v>
      </c>
      <c r="J1074" s="455">
        <f t="array" ref="J1074">IFERROR(INDEX('Retirement Calculator'!K:K,MATCH('Lorri 401b'!N1074,'Retirement Calculator'!A:A,0),0),0)</f>
        <v>16520.094745597391</v>
      </c>
      <c r="K1074" s="455">
        <f t="shared" ca="1" si="103"/>
        <v>92987.435321286976</v>
      </c>
      <c r="L1074" s="455">
        <f t="shared" ca="1" si="104"/>
        <v>22409971.91243016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22409971.91243016</v>
      </c>
      <c r="J1075" s="455">
        <f t="array" ref="J1075">IFERROR(INDEX('Retirement Calculator'!K:K,MATCH('Lorri 401b'!N1075,'Retirement Calculator'!A:A,0),0),0)</f>
        <v>16520.094745597391</v>
      </c>
      <c r="K1075" s="455">
        <f t="shared" ca="1" si="103"/>
        <v>93306.049240352339</v>
      </c>
      <c r="L1075" s="455">
        <f t="shared" ca="1" si="104"/>
        <v>22486757.866924912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22486757.866924912</v>
      </c>
      <c r="J1076" s="455">
        <f t="array" ref="J1076">IFERROR(INDEX('Retirement Calculator'!K:K,MATCH('Lorri 401b'!N1076,'Retirement Calculator'!A:A,0),0),0)</f>
        <v>16520.094745597391</v>
      </c>
      <c r="K1076" s="455">
        <f t="shared" ca="1" si="103"/>
        <v>93625.990717413806</v>
      </c>
      <c r="L1076" s="455">
        <f t="shared" ca="1" si="104"/>
        <v>22563863.762896728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22563863.762896728</v>
      </c>
      <c r="J1077" s="455">
        <f t="array" ref="J1077">IFERROR(INDEX('Retirement Calculator'!K:K,MATCH('Lorri 401b'!N1077,'Retirement Calculator'!A:A,0),0),0)</f>
        <v>16520.094745597391</v>
      </c>
      <c r="K1077" s="455">
        <f t="shared" ca="1" si="103"/>
        <v>93947.265283963032</v>
      </c>
      <c r="L1077" s="455">
        <f t="shared" ca="1" si="104"/>
        <v>22641290.933435094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22641290.933435094</v>
      </c>
      <c r="J1078" s="455">
        <f t="array" ref="J1078">IFERROR(INDEX('Retirement Calculator'!K:K,MATCH('Lorri 401b'!N1078,'Retirement Calculator'!A:A,0),0),0)</f>
        <v>16520.094745597391</v>
      </c>
      <c r="K1078" s="455">
        <f t="shared" ca="1" si="103"/>
        <v>94269.87849453956</v>
      </c>
      <c r="L1078" s="455">
        <f t="shared" ca="1" si="104"/>
        <v>22719040.717184033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22719040.717184033</v>
      </c>
      <c r="J1079" s="455">
        <f t="array" ref="J1079">IFERROR(INDEX('Retirement Calculator'!K:K,MATCH('Lorri 401b'!N1079,'Retirement Calculator'!A:A,0),0),0)</f>
        <v>16520.094745597391</v>
      </c>
      <c r="K1079" s="455">
        <f t="shared" ca="1" si="103"/>
        <v>94593.83592682681</v>
      </c>
      <c r="L1079" s="455">
        <f t="shared" ca="1" si="104"/>
        <v>22797114.458365262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22797114.458365262</v>
      </c>
      <c r="J1080" s="455">
        <f t="array" ref="J1080">IFERROR(INDEX('Retirement Calculator'!K:K,MATCH('Lorri 401b'!N1080,'Retirement Calculator'!A:A,0),0),0)</f>
        <v>16520.094745597391</v>
      </c>
      <c r="K1080" s="455">
        <f t="shared" ca="1" si="103"/>
        <v>94919.143181748601</v>
      </c>
      <c r="L1080" s="455">
        <f t="shared" ca="1" si="104"/>
        <v>22875513.506801412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22875513.506801412</v>
      </c>
      <c r="J1081" s="455">
        <f t="array" ref="J1081">IFERROR(INDEX('Retirement Calculator'!K:K,MATCH('Lorri 401b'!N1081,'Retirement Calculator'!A:A,0),0),0)</f>
        <v>16520.094745597391</v>
      </c>
      <c r="K1081" s="455">
        <f t="shared" ca="1" si="103"/>
        <v>95245.805883565889</v>
      </c>
      <c r="L1081" s="455">
        <f t="shared" ca="1" si="104"/>
        <v>22954239.217939377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22954239.217939377</v>
      </c>
      <c r="J1082" s="455">
        <f t="array" ref="J1082">IFERROR(INDEX('Retirement Calculator'!K:K,MATCH('Lorri 401b'!N1082,'Retirement Calculator'!A:A,0),0),0)</f>
        <v>16520.094745597391</v>
      </c>
      <c r="K1082" s="455">
        <f t="shared" ca="1" si="103"/>
        <v>95573.829679974078</v>
      </c>
      <c r="L1082" s="455">
        <f t="shared" ca="1" si="104"/>
        <v>23033292.952873752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23033292.952873752</v>
      </c>
      <c r="J1083" s="455">
        <f t="array" ref="J1083">IFERROR(INDEX('Retirement Calculator'!K:K,MATCH('Lorri 401b'!N1083,'Retirement Calculator'!A:A,0),0),0)</f>
        <v>16520.094745597391</v>
      </c>
      <c r="K1083" s="455">
        <f t="shared" ca="1" si="103"/>
        <v>95903.220242200638</v>
      </c>
      <c r="L1083" s="455">
        <f t="shared" ca="1" si="104"/>
        <v>23112676.078370355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23112676.078370355</v>
      </c>
      <c r="J1084" s="455">
        <f t="array" ref="J1084">IFERROR(INDEX('Retirement Calculator'!K:K,MATCH('Lorri 401b'!N1084,'Retirement Calculator'!A:A,0),0),0)</f>
        <v>16520.094745597391</v>
      </c>
      <c r="K1084" s="455">
        <f t="shared" ca="1" si="103"/>
        <v>96233.983265103147</v>
      </c>
      <c r="L1084" s="455">
        <f t="shared" ca="1" si="104"/>
        <v>23192389.966889858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23192389.966889858</v>
      </c>
      <c r="J1085" s="455">
        <f t="array" ref="J1085">IFERROR(INDEX('Retirement Calculator'!K:K,MATCH('Lorri 401b'!N1085,'Retirement Calculator'!A:A,0),0),0)</f>
        <v>16520.094745597391</v>
      </c>
      <c r="K1085" s="455">
        <f t="shared" ca="1" si="103"/>
        <v>96566.124467267742</v>
      </c>
      <c r="L1085" s="455">
        <f t="shared" ca="1" si="104"/>
        <v>23272435.996611528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23272435.996611528</v>
      </c>
      <c r="J1086" s="455">
        <f t="array" ref="J1086">IFERROR(INDEX('Retirement Calculator'!K:K,MATCH('Lorri 401b'!N1086,'Retirement Calculator'!A:A,0),0),0)</f>
        <v>16520.094745597391</v>
      </c>
      <c r="K1086" s="455">
        <f t="shared" ca="1" si="103"/>
        <v>96899.649591108042</v>
      </c>
      <c r="L1086" s="455">
        <f t="shared" ca="1" si="104"/>
        <v>23352815.551457036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23352815.551457036</v>
      </c>
      <c r="J1087" s="455">
        <f t="array" ref="J1087">IFERROR(INDEX('Retirement Calculator'!K:K,MATCH('Lorri 401b'!N1087,'Retirement Calculator'!A:A,0),0),0)</f>
        <v>16520.094745597391</v>
      </c>
      <c r="K1087" s="455">
        <f t="shared" ca="1" si="103"/>
        <v>97234.564402964315</v>
      </c>
      <c r="L1087" s="455">
        <f t="shared" ca="1" si="104"/>
        <v>23433530.021114402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23433530.021114402</v>
      </c>
      <c r="J1088" s="455">
        <f t="array" ref="J1088">IFERROR(INDEX('Retirement Calculator'!K:K,MATCH('Lorri 401b'!N1088,'Retirement Calculator'!A:A,0),0),0)</f>
        <v>16520.094745597391</v>
      </c>
      <c r="K1088" s="455">
        <f t="shared" ca="1" si="103"/>
        <v>97570.874693203339</v>
      </c>
      <c r="L1088" s="455">
        <f t="shared" ca="1" si="104"/>
        <v>23514580.801062007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23514580.801062007</v>
      </c>
      <c r="J1089" s="455">
        <f t="array" ref="J1089">IFERROR(INDEX('Retirement Calculator'!K:K,MATCH('Lorri 401b'!N1089,'Retirement Calculator'!A:A,0),0),0)</f>
        <v>16520.094745597391</v>
      </c>
      <c r="K1089" s="455">
        <f t="shared" ca="1" si="103"/>
        <v>97908.586276318369</v>
      </c>
      <c r="L1089" s="455">
        <f t="shared" ca="1" si="104"/>
        <v>23595969.292592727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23595969.292592727</v>
      </c>
      <c r="J1090" s="455">
        <f t="array" ref="J1090">IFERROR(INDEX('Retirement Calculator'!K:K,MATCH('Lorri 401b'!N1090,'Retirement Calculator'!A:A,0),0),0)</f>
        <v>16520.094745597391</v>
      </c>
      <c r="K1090" s="455">
        <f t="shared" ca="1" si="103"/>
        <v>98247.704991029692</v>
      </c>
      <c r="L1090" s="455">
        <f t="shared" ca="1" si="104"/>
        <v>23677696.902838159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23677696.902838159</v>
      </c>
      <c r="J1091" s="455">
        <f t="array" ref="J1091">IFERROR(INDEX('Retirement Calculator'!K:K,MATCH('Lorri 401b'!N1091,'Retirement Calculator'!A:A,0),0),0)</f>
        <v>16520.094745597391</v>
      </c>
      <c r="K1091" s="455">
        <f t="shared" ca="1" si="103"/>
        <v>98588.236700385663</v>
      </c>
      <c r="L1091" s="455">
        <f t="shared" ca="1" si="104"/>
        <v>23759765.044792946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23759765.044792946</v>
      </c>
      <c r="J1092" s="455">
        <f t="array" ref="J1092">IFERROR(INDEX('Retirement Calculator'!K:K,MATCH('Lorri 401b'!N1092,'Retirement Calculator'!A:A,0),0),0)</f>
        <v>16520.094745597391</v>
      </c>
      <c r="K1092" s="455">
        <f t="shared" ca="1" si="103"/>
        <v>98930.187291863942</v>
      </c>
      <c r="L1092" s="455">
        <f t="shared" ca="1" si="104"/>
        <v>23842175.137339212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23842175.137339212</v>
      </c>
      <c r="J1093" s="455">
        <f t="array" ref="J1093">IFERROR(INDEX('Retirement Calculator'!K:K,MATCH('Lorri 401b'!N1093,'Retirement Calculator'!A:A,0),0),0)</f>
        <v>16520.094745597391</v>
      </c>
      <c r="K1093" s="455">
        <f t="shared" ca="1" si="103"/>
        <v>99273.562677473383</v>
      </c>
      <c r="L1093" s="455">
        <f t="shared" ca="1" si="104"/>
        <v>23924928.605271086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23924928.605271086</v>
      </c>
      <c r="J1094" s="455">
        <f t="array" ref="J1094">IFERROR(INDEX('Retirement Calculator'!K:K,MATCH('Lorri 401b'!N1094,'Retirement Calculator'!A:A,0),0),0)</f>
        <v>16520.094745597391</v>
      </c>
      <c r="K1094" s="455">
        <f t="shared" ca="1" si="103"/>
        <v>99618.368793856192</v>
      </c>
      <c r="L1094" s="455">
        <f t="shared" ca="1" si="104"/>
        <v>24008026.879319344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24008026.879319344</v>
      </c>
      <c r="J1095" s="455">
        <f t="array" ref="J1095">IFERROR(INDEX('Retirement Calculator'!K:K,MATCH('Lorri 401b'!N1095,'Retirement Calculator'!A:A,0),0),0)</f>
        <v>16520.094745597391</v>
      </c>
      <c r="K1095" s="455">
        <f t="shared" ca="1" si="103"/>
        <v>99964.611602390607</v>
      </c>
      <c r="L1095" s="455">
        <f t="shared" ca="1" si="104"/>
        <v>24091471.396176137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24091471.396176137</v>
      </c>
      <c r="J1096" s="455">
        <f t="array" ref="J1096">IFERROR(INDEX('Retirement Calculator'!K:K,MATCH('Lorri 401b'!N1096,'Retirement Calculator'!A:A,0),0),0)</f>
        <v>16520.094745597391</v>
      </c>
      <c r="K1096" s="455">
        <f t="shared" ca="1" si="103"/>
        <v>100312.2970892939</v>
      </c>
      <c r="L1096" s="455">
        <f t="shared" ca="1" si="104"/>
        <v>24175263.598519832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24175263.598519832</v>
      </c>
      <c r="J1097" s="455">
        <f t="array" ref="J1097">IFERROR(INDEX('Retirement Calculator'!K:K,MATCH('Lorri 401b'!N1097,'Retirement Calculator'!A:A,0),0),0)</f>
        <v>16520.094745597391</v>
      </c>
      <c r="K1097" s="455">
        <f t="shared" ca="1" si="103"/>
        <v>100661.43126572597</v>
      </c>
      <c r="L1097" s="455">
        <f t="shared" ca="1" si="104"/>
        <v>24259404.93503996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24259404.93503996</v>
      </c>
      <c r="J1098" s="455">
        <f t="array" ref="J1098">IFERROR(INDEX('Retirement Calculator'!K:K,MATCH('Lorri 401b'!N1098,'Retirement Calculator'!A:A,0),0),0)</f>
        <v>16520.094745597391</v>
      </c>
      <c r="K1098" s="455">
        <f t="shared" ca="1" si="103"/>
        <v>101012.02016789318</v>
      </c>
      <c r="L1098" s="455">
        <f t="shared" ca="1" si="104"/>
        <v>24343896.860462256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24343896.860462256</v>
      </c>
      <c r="J1099" s="455">
        <f t="array" ref="J1099">IFERROR(INDEX('Retirement Calculator'!K:K,MATCH('Lorri 401b'!N1099,'Retirement Calculator'!A:A,0),0),0)</f>
        <v>16520.094745597391</v>
      </c>
      <c r="K1099" s="455">
        <f t="shared" ca="1" si="103"/>
        <v>101364.06985715273</v>
      </c>
      <c r="L1099" s="455">
        <f t="shared" ca="1" si="104"/>
        <v>24428740.835573811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24428740.835573811</v>
      </c>
      <c r="J1100" s="455">
        <f t="array" ref="J1100">IFERROR(INDEX('Retirement Calculator'!K:K,MATCH('Lorri 401b'!N1100,'Retirement Calculator'!A:A,0),0),0)</f>
        <v>16520.094745597391</v>
      </c>
      <c r="K1100" s="455">
        <f t="shared" ca="1" si="103"/>
        <v>101717.58642011756</v>
      </c>
      <c r="L1100" s="455">
        <f t="shared" ca="1" si="104"/>
        <v>24513938.327248331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24513938.327248331</v>
      </c>
      <c r="J1101" s="455">
        <f t="array" ref="J1101">IFERROR(INDEX('Retirement Calculator'!K:K,MATCH('Lorri 401b'!N1101,'Retirement Calculator'!A:A,0),0),0)</f>
        <v>16520.094745597391</v>
      </c>
      <c r="K1101" s="455">
        <f t="shared" ca="1" si="103"/>
        <v>102072.57596876139</v>
      </c>
      <c r="L1101" s="455">
        <f t="shared" ca="1" si="104"/>
        <v>24599490.808471493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24599490.808471493</v>
      </c>
      <c r="J1102" s="455">
        <f t="array" ref="J1102">IFERROR(INDEX('Retirement Calculator'!K:K,MATCH('Lorri 401b'!N1102,'Retirement Calculator'!A:A,0),0),0)</f>
        <v>16520.094745597391</v>
      </c>
      <c r="K1102" s="455">
        <f t="shared" ca="1" si="103"/>
        <v>102429.04464052456</v>
      </c>
      <c r="L1102" s="455">
        <f t="shared" ca="1" si="104"/>
        <v>24685399.758366421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24685399.758366421</v>
      </c>
      <c r="J1103" s="455">
        <f t="array" ref="J1103">IFERROR(INDEX('Retirement Calculator'!K:K,MATCH('Lorri 401b'!N1103,'Retirement Calculator'!A:A,0),0),0)</f>
        <v>16520.094745597391</v>
      </c>
      <c r="K1103" s="455">
        <f t="shared" ca="1" si="103"/>
        <v>102786.99859842009</v>
      </c>
      <c r="L1103" s="455">
        <f t="shared" ca="1" si="104"/>
        <v>24771666.662219241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24771666.662219241</v>
      </c>
      <c r="J1104" s="455">
        <f t="array" ref="J1104">IFERROR(INDEX('Retirement Calculator'!K:K,MATCH('Lorri 401b'!N1104,'Retirement Calculator'!A:A,0),0),0)</f>
        <v>16520.094745597391</v>
      </c>
      <c r="K1104" s="455">
        <f t="shared" ca="1" si="103"/>
        <v>103146.44403114017</v>
      </c>
      <c r="L1104" s="455">
        <f t="shared" ca="1" si="104"/>
        <v>24858293.011504784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24858293.011504784</v>
      </c>
      <c r="J1105" s="455">
        <f t="array" ref="J1105">IFERROR(INDEX('Retirement Calculator'!K:K,MATCH('Lorri 401b'!N1105,'Retirement Calculator'!A:A,0),0),0)</f>
        <v>16520.094745597391</v>
      </c>
      <c r="K1105" s="455">
        <f t="shared" ca="1" si="103"/>
        <v>103507.38715316328</v>
      </c>
      <c r="L1105" s="455">
        <f t="shared" ca="1" si="104"/>
        <v>24945280.303912349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24945280.303912349</v>
      </c>
      <c r="J1106" s="455">
        <f t="array" ref="J1106">IFERROR(INDEX('Retirement Calculator'!K:K,MATCH('Lorri 401b'!N1106,'Retirement Calculator'!A:A,0),0),0)</f>
        <v>16520.094745597391</v>
      </c>
      <c r="K1106" s="455">
        <f t="shared" ca="1" si="103"/>
        <v>103869.83420486146</v>
      </c>
      <c r="L1106" s="455">
        <f t="shared" ca="1" si="104"/>
        <v>25032630.04337161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25032630.04337161</v>
      </c>
      <c r="J1107" s="455">
        <f t="array" ref="J1107">IFERROR(INDEX('Retirement Calculator'!K:K,MATCH('Lorri 401b'!N1107,'Retirement Calculator'!A:A,0),0),0)</f>
        <v>16520.094745597391</v>
      </c>
      <c r="K1107" s="455">
        <f t="shared" ca="1" si="103"/>
        <v>104233.79145260838</v>
      </c>
      <c r="L1107" s="455">
        <f t="shared" ca="1" si="104"/>
        <v>25120343.740078621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25120343.740078621</v>
      </c>
      <c r="J1108" s="455">
        <f t="array" ref="J1108">IFERROR(INDEX('Retirement Calculator'!K:K,MATCH('Lorri 401b'!N1108,'Retirement Calculator'!A:A,0),0),0)</f>
        <v>16520.094745597391</v>
      </c>
      <c r="K1108" s="455">
        <f t="shared" ca="1" si="103"/>
        <v>104599.26518888758</v>
      </c>
      <c r="L1108" s="455">
        <f t="shared" ca="1" si="104"/>
        <v>25208422.91052191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25208422.91052191</v>
      </c>
      <c r="J1109" s="455">
        <f t="array" ref="J1109">IFERROR(INDEX('Retirement Calculator'!K:K,MATCH('Lorri 401b'!N1109,'Retirement Calculator'!A:A,0),0),0)</f>
        <v>16520.094745597391</v>
      </c>
      <c r="K1109" s="455">
        <f t="shared" ca="1" si="103"/>
        <v>104966.2617324013</v>
      </c>
      <c r="L1109" s="455">
        <f t="shared" ca="1" si="104"/>
        <v>25296869.07750871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25296869.07750871</v>
      </c>
      <c r="J1110" s="455">
        <f t="array" ref="J1110">IFERROR(INDEX('Retirement Calculator'!K:K,MATCH('Lorri 401b'!N1110,'Retirement Calculator'!A:A,0),0),0)</f>
        <v>16520.094745597391</v>
      </c>
      <c r="K1110" s="455">
        <f t="shared" ca="1" si="103"/>
        <v>105334.78742817962</v>
      </c>
      <c r="L1110" s="455">
        <f t="shared" ca="1" si="104"/>
        <v>25385683.770191289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25385683.770191289</v>
      </c>
      <c r="J1111" s="455">
        <f t="array" ref="J1111">IFERROR(INDEX('Retirement Calculator'!K:K,MATCH('Lorri 401b'!N1111,'Retirement Calculator'!A:A,0),0),0)</f>
        <v>16520.094745597391</v>
      </c>
      <c r="K1111" s="455">
        <f t="shared" ca="1" si="103"/>
        <v>105704.84864769038</v>
      </c>
      <c r="L1111" s="455">
        <f t="shared" ca="1" si="104"/>
        <v>25474868.524093382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25474868.524093382</v>
      </c>
      <c r="J1112" s="455">
        <f t="array" ref="J1112">IFERROR(INDEX('Retirement Calculator'!K:K,MATCH('Lorri 401b'!N1112,'Retirement Calculator'!A:A,0),0),0)</f>
        <v>16520.094745597391</v>
      </c>
      <c r="K1112" s="455">
        <f t="shared" ca="1" si="103"/>
        <v>106076.4517889491</v>
      </c>
      <c r="L1112" s="455">
        <f t="shared" ca="1" si="104"/>
        <v>25564424.881136734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25564424.881136734</v>
      </c>
      <c r="J1113" s="455">
        <f t="array" ref="J1113">IFERROR(INDEX('Retirement Calculator'!K:K,MATCH('Lorri 401b'!N1113,'Retirement Calculator'!A:A,0),0),0)</f>
        <v>16520.094745597391</v>
      </c>
      <c r="K1113" s="455">
        <f t="shared" ca="1" si="103"/>
        <v>106449.60327662973</v>
      </c>
      <c r="L1113" s="455">
        <f t="shared" ca="1" si="104"/>
        <v>25654354.389667764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25654354.389667764</v>
      </c>
      <c r="J1114" s="455">
        <f t="array" ref="J1114">IFERROR(INDEX('Retirement Calculator'!K:K,MATCH('Lorri 401b'!N1114,'Retirement Calculator'!A:A,0),0),0)</f>
        <v>16520.094745597391</v>
      </c>
      <c r="K1114" s="455">
        <f t="shared" ca="1" si="103"/>
        <v>106824.30956217569</v>
      </c>
      <c r="L1114" s="455">
        <f t="shared" ca="1" si="104"/>
        <v>25744658.604484342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25744658.604484342</v>
      </c>
      <c r="J1115" s="455">
        <f t="array" ref="J1115">IFERROR(INDEX('Retirement Calculator'!K:K,MATCH('Lorri 401b'!N1115,'Retirement Calculator'!A:A,0),0),0)</f>
        <v>16520.094745597391</v>
      </c>
      <c r="K1115" s="455">
        <f t="shared" ca="1" si="103"/>
        <v>107200.57712391143</v>
      </c>
      <c r="L1115" s="455">
        <f t="shared" ca="1" si="104"/>
        <v>25835339.086862653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25835339.086862653</v>
      </c>
      <c r="J1116" s="455">
        <f t="array" ref="J1116">IFERROR(INDEX('Retirement Calculator'!K:K,MATCH('Lorri 401b'!N1116,'Retirement Calculator'!A:A,0),0),0)</f>
        <v>16520.094745597391</v>
      </c>
      <c r="K1116" s="455">
        <f t="shared" ca="1" si="103"/>
        <v>107578.4124671544</v>
      </c>
      <c r="L1116" s="455">
        <f t="shared" ca="1" si="104"/>
        <v>25926397.40458421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25926397.40458421</v>
      </c>
      <c r="J1117" s="455">
        <f t="array" ref="J1117">IFERROR(INDEX('Retirement Calculator'!K:K,MATCH('Lorri 401b'!N1117,'Retirement Calculator'!A:A,0),0),0)</f>
        <v>16520.094745597391</v>
      </c>
      <c r="K1117" s="455">
        <f t="shared" ca="1" si="103"/>
        <v>107957.82212432755</v>
      </c>
      <c r="L1117" s="455">
        <f t="shared" ca="1" si="104"/>
        <v>26017835.13196294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26017835.13196294</v>
      </c>
      <c r="J1118" s="455">
        <f t="array" ref="J1118">IFERROR(INDEX('Retirement Calculator'!K:K,MATCH('Lorri 401b'!N1118,'Retirement Calculator'!A:A,0),0),0)</f>
        <v>16520.094745597391</v>
      </c>
      <c r="K1118" s="455">
        <f t="shared" ca="1" si="103"/>
        <v>108338.81265507225</v>
      </c>
      <c r="L1118" s="455">
        <f t="shared" ca="1" si="104"/>
        <v>26109653.849872414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26109653.849872414</v>
      </c>
      <c r="J1119" s="455">
        <f t="array" ref="J1119">IFERROR(INDEX('Retirement Calculator'!K:K,MATCH('Lorri 401b'!N1119,'Retirement Calculator'!A:A,0),0),0)</f>
        <v>16520.094745597391</v>
      </c>
      <c r="K1119" s="455">
        <f t="shared" ca="1" si="103"/>
        <v>108721.39064636173</v>
      </c>
      <c r="L1119" s="455">
        <f t="shared" ca="1" si="104"/>
        <v>26201855.145773176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26201855.145773176</v>
      </c>
      <c r="J1120" s="455">
        <f t="array" ref="J1120">IFERROR(INDEX('Retirement Calculator'!K:K,MATCH('Lorri 401b'!N1120,'Retirement Calculator'!A:A,0),0),0)</f>
        <v>16520.094745597391</v>
      </c>
      <c r="K1120" s="455">
        <f t="shared" ca="1" si="103"/>
        <v>109105.56271261489</v>
      </c>
      <c r="L1120" s="455">
        <f t="shared" ca="1" si="104"/>
        <v>26294440.613740191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26294440.613740191</v>
      </c>
      <c r="J1121" s="455">
        <f t="array" ref="J1121">IFERROR(INDEX('Retirement Calculator'!K:K,MATCH('Lorri 401b'!N1121,'Retirement Calculator'!A:A,0),0),0)</f>
        <v>16520.094745597391</v>
      </c>
      <c r="K1121" s="455">
        <f t="shared" ca="1" si="103"/>
        <v>109491.3354958108</v>
      </c>
      <c r="L1121" s="455">
        <f t="shared" ca="1" si="104"/>
        <v>26387411.854490403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26387411.854490403</v>
      </c>
      <c r="J1122" s="455">
        <f t="array" ref="J1122">IFERROR(INDEX('Retirement Calculator'!K:K,MATCH('Lorri 401b'!N1122,'Retirement Calculator'!A:A,0),0),0)</f>
        <v>16520.094745597391</v>
      </c>
      <c r="K1122" s="455">
        <f t="shared" ca="1" si="103"/>
        <v>109878.71566560336</v>
      </c>
      <c r="L1122" s="455">
        <f t="shared" ca="1" si="104"/>
        <v>26480770.475410409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26480770.475410409</v>
      </c>
      <c r="J1123" s="455">
        <f t="array" ref="J1123">IFERROR(INDEX('Retirement Calculator'!K:K,MATCH('Lorri 401b'!N1123,'Retirement Calculator'!A:A,0),0),0)</f>
        <v>16520.094745597391</v>
      </c>
      <c r="K1123" s="455">
        <f t="shared" ca="1" si="103"/>
        <v>110267.7099194367</v>
      </c>
      <c r="L1123" s="455">
        <f t="shared" ca="1" si="104"/>
        <v>26574518.090584248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26574518.090584248</v>
      </c>
      <c r="J1124" s="455">
        <f t="array" ref="J1124">IFERROR(INDEX('Retirement Calculator'!K:K,MATCH('Lorri 401b'!N1124,'Retirement Calculator'!A:A,0),0),0)</f>
        <v>16520.094745597391</v>
      </c>
      <c r="K1124" s="455">
        <f t="shared" ca="1" si="103"/>
        <v>110658.32498266104</v>
      </c>
      <c r="L1124" s="455">
        <f t="shared" ca="1" si="104"/>
        <v>26668656.320821311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26668656.320821311</v>
      </c>
      <c r="J1125" s="455">
        <f t="array" ref="J1125">IFERROR(INDEX('Retirement Calculator'!K:K,MATCH('Lorri 401b'!N1125,'Retirement Calculator'!A:A,0),0),0)</f>
        <v>16520.094745597391</v>
      </c>
      <c r="K1125" s="455">
        <f t="shared" ca="1" si="103"/>
        <v>111050.56760864881</v>
      </c>
      <c r="L1125" s="455">
        <f t="shared" ca="1" si="104"/>
        <v>26763186.79368436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26763186.79368436</v>
      </c>
      <c r="J1126" s="455">
        <f t="array" ref="J1126">IFERROR(INDEX('Retirement Calculator'!K:K,MATCH('Lorri 401b'!N1126,'Retirement Calculator'!A:A,0),0),0)</f>
        <v>16520.094745597391</v>
      </c>
      <c r="K1126" s="455">
        <f t="shared" ca="1" si="103"/>
        <v>111444.4445789115</v>
      </c>
      <c r="L1126" s="455">
        <f t="shared" ca="1" si="104"/>
        <v>26858111.143517673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26858111.143517673</v>
      </c>
      <c r="J1127" s="455">
        <f t="array" ref="J1127">IFERROR(INDEX('Retirement Calculator'!K:K,MATCH('Lorri 401b'!N1127,'Retirement Calculator'!A:A,0),0),0)</f>
        <v>16520.094745597391</v>
      </c>
      <c r="K1127" s="455">
        <f t="shared" ca="1" si="103"/>
        <v>111839.96270321695</v>
      </c>
      <c r="L1127" s="455">
        <f t="shared" ca="1" si="104"/>
        <v>26953431.011475291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26953431.011475291</v>
      </c>
      <c r="J1128" s="455">
        <f t="array" ref="J1128">IFERROR(INDEX('Retirement Calculator'!K:K,MATCH('Lorri 401b'!N1128,'Retirement Calculator'!A:A,0),0),0)</f>
        <v>16520.094745597391</v>
      </c>
      <c r="K1128" s="455">
        <f t="shared" ca="1" si="103"/>
        <v>112237.12881970705</v>
      </c>
      <c r="L1128" s="455">
        <f t="shared" ca="1" si="104"/>
        <v>27049148.0455494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27049148.0455494</v>
      </c>
      <c r="J1129" s="455">
        <f t="array" ref="J1129">IFERROR(INDEX('Retirement Calculator'!K:K,MATCH('Lorri 401b'!N1129,'Retirement Calculator'!A:A,0),0),0)</f>
        <v>16520.094745597391</v>
      </c>
      <c r="K1129" s="455">
        <f t="shared" ca="1" si="103"/>
        <v>112635.94979501585</v>
      </c>
      <c r="L1129" s="455">
        <f t="shared" ca="1" si="104"/>
        <v>27145263.900598817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27145263.900598817</v>
      </c>
      <c r="J1130" s="455">
        <f t="array" ref="J1130">IFERROR(INDEX('Retirement Calculator'!K:K,MATCH('Lorri 401b'!N1130,'Retirement Calculator'!A:A,0),0),0)</f>
        <v>16520.094745597391</v>
      </c>
      <c r="K1130" s="455">
        <f t="shared" ca="1" si="103"/>
        <v>113036.43252438839</v>
      </c>
      <c r="L1130" s="455">
        <f t="shared" ca="1" si="104"/>
        <v>27241780.238377605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27241780.238377605</v>
      </c>
      <c r="J1131" s="455">
        <f t="array" ref="J1131">IFERROR(INDEX('Retirement Calculator'!K:K,MATCH('Lorri 401b'!N1131,'Retirement Calculator'!A:A,0),0),0)</f>
        <v>16520.094745597391</v>
      </c>
      <c r="K1131" s="455">
        <f t="shared" ca="1" si="103"/>
        <v>113438.58393180002</v>
      </c>
      <c r="L1131" s="455">
        <f t="shared" ca="1" si="104"/>
        <v>27338698.727563806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27338698.727563806</v>
      </c>
      <c r="J1132" s="455">
        <f t="array" ref="J1132">IFERROR(INDEX('Retirement Calculator'!K:K,MATCH('Lorri 401b'!N1132,'Retirement Calculator'!A:A,0),0),0)</f>
        <v>16520.094745597391</v>
      </c>
      <c r="K1132" s="455">
        <f t="shared" ca="1" si="103"/>
        <v>113842.41097007586</v>
      </c>
      <c r="L1132" s="455">
        <f t="shared" ca="1" si="104"/>
        <v>27436021.043788284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27436021.043788284</v>
      </c>
      <c r="J1133" s="455">
        <f t="array" ref="J1133">IFERROR(INDEX('Retirement Calculator'!K:K,MATCH('Lorri 401b'!N1133,'Retirement Calculator'!A:A,0),0),0)</f>
        <v>16520.094745597391</v>
      </c>
      <c r="K1133" s="455">
        <f t="shared" ca="1" si="103"/>
        <v>114247.92062101119</v>
      </c>
      <c r="L1133" s="455">
        <f t="shared" ca="1" si="104"/>
        <v>27533748.869663697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27533748.869663697</v>
      </c>
      <c r="J1134" s="455">
        <f t="array" ref="J1134">IFERROR(INDEX('Retirement Calculator'!K:K,MATCH('Lorri 401b'!N1134,'Retirement Calculator'!A:A,0),0),0)</f>
        <v>16520.094745597391</v>
      </c>
      <c r="K1134" s="455">
        <f t="shared" ca="1" si="103"/>
        <v>114655.11989549207</v>
      </c>
      <c r="L1134" s="455">
        <f t="shared" ca="1" si="104"/>
        <v>27631883.89481359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27631883.89481359</v>
      </c>
      <c r="J1135" s="455">
        <f t="array" ref="J1135">IFERROR(INDEX('Retirement Calculator'!K:K,MATCH('Lorri 401b'!N1135,'Retirement Calculator'!A:A,0),0),0)</f>
        <v>16520.094745597391</v>
      </c>
      <c r="K1135" s="455">
        <f t="shared" ca="1" si="103"/>
        <v>115064.01583361662</v>
      </c>
      <c r="L1135" s="455">
        <f t="shared" ca="1" si="104"/>
        <v>27730427.815901607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27730427.815901607</v>
      </c>
      <c r="J1136" s="455">
        <f t="array" ref="J1136">IFERROR(INDEX('Retirement Calculator'!K:K,MATCH('Lorri 401b'!N1136,'Retirement Calculator'!A:A,0),0),0)</f>
        <v>16520.094745597391</v>
      </c>
      <c r="K1136" s="455">
        <f t="shared" ca="1" si="103"/>
        <v>115474.61550481671</v>
      </c>
      <c r="L1136" s="455">
        <f t="shared" ca="1" si="104"/>
        <v>27829382.336660825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27829382.336660825</v>
      </c>
      <c r="J1137" s="455">
        <f t="array" ref="J1137">IFERROR(INDEX('Retirement Calculator'!K:K,MATCH('Lorri 401b'!N1137,'Retirement Calculator'!A:A,0),0),0)</f>
        <v>16520.094745597391</v>
      </c>
      <c r="K1137" s="455">
        <f t="shared" ca="1" si="103"/>
        <v>115886.9260079801</v>
      </c>
      <c r="L1137" s="455">
        <f t="shared" ca="1" si="104"/>
        <v>27928749.167923205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27928749.167923205</v>
      </c>
      <c r="J1138" s="455">
        <f t="array" ref="J1138">IFERROR(INDEX('Retirement Calculator'!K:K,MATCH('Lorri 401b'!N1138,'Retirement Calculator'!A:A,0),0),0)</f>
        <v>16520.094745597391</v>
      </c>
      <c r="K1138" s="455">
        <f t="shared" ca="1" si="103"/>
        <v>116300.95447157335</v>
      </c>
      <c r="L1138" s="455">
        <f t="shared" ca="1" si="104"/>
        <v>28028530.027649179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28028530.027649179</v>
      </c>
      <c r="J1139" s="455">
        <f t="array" ref="J1139">IFERROR(INDEX('Retirement Calculator'!K:K,MATCH('Lorri 401b'!N1139,'Retirement Calculator'!A:A,0),0),0)</f>
        <v>16520.094745597391</v>
      </c>
      <c r="K1139" s="455">
        <f t="shared" ca="1" si="103"/>
        <v>116716.7080537649</v>
      </c>
      <c r="L1139" s="455">
        <f t="shared" ca="1" si="104"/>
        <v>28128726.640957344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28128726.640957344</v>
      </c>
      <c r="J1140" s="455">
        <f t="array" ref="J1140">IFERROR(INDEX('Retirement Calculator'!K:K,MATCH('Lorri 401b'!N1140,'Retirement Calculator'!A:A,0),0),0)</f>
        <v>16520.094745597391</v>
      </c>
      <c r="K1140" s="455">
        <f t="shared" ca="1" si="103"/>
        <v>117134.19394254895</v>
      </c>
      <c r="L1140" s="455">
        <f t="shared" ca="1" si="104"/>
        <v>28229340.740154296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28229340.740154296</v>
      </c>
      <c r="J1141" s="455">
        <f t="array" ref="J1141">IFERROR(INDEX('Retirement Calculator'!K:K,MATCH('Lorri 401b'!N1141,'Retirement Calculator'!A:A,0),0),0)</f>
        <v>16520.094745597391</v>
      </c>
      <c r="K1141" s="455">
        <f t="shared" ca="1" si="103"/>
        <v>117553.41935586958</v>
      </c>
      <c r="L1141" s="455">
        <f t="shared" ca="1" si="104"/>
        <v>28330374.064764567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28330374.064764567</v>
      </c>
      <c r="J1142" s="455">
        <f t="array" ref="J1142">IFERROR(INDEX('Retirement Calculator'!K:K,MATCH('Lorri 401b'!N1142,'Retirement Calculator'!A:A,0),0),0)</f>
        <v>16520.094745597391</v>
      </c>
      <c r="K1142" s="455">
        <f t="shared" ca="1" si="103"/>
        <v>117974.3915417457</v>
      </c>
      <c r="L1142" s="455">
        <f t="shared" ca="1" si="104"/>
        <v>28431828.361560713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28431828.361560713</v>
      </c>
      <c r="J1143" s="455">
        <f t="array" ref="J1143">IFERROR(INDEX('Retirement Calculator'!K:K,MATCH('Lorri 401b'!N1143,'Retirement Calculator'!A:A,0),0),0)</f>
        <v>16520.094745597391</v>
      </c>
      <c r="K1143" s="455">
        <f t="shared" ca="1" si="103"/>
        <v>118397.11777839629</v>
      </c>
      <c r="L1143" s="455">
        <f t="shared" ca="1" si="104"/>
        <v>28533705.384593513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28533705.384593513</v>
      </c>
      <c r="J1144" s="455">
        <f t="array" ref="J1144">IFERROR(INDEX('Retirement Calculator'!K:K,MATCH('Lorri 401b'!N1144,'Retirement Calculator'!A:A,0),0),0)</f>
        <v>16520.094745597391</v>
      </c>
      <c r="K1144" s="455">
        <f t="shared" ca="1" si="103"/>
        <v>118821.60537436631</v>
      </c>
      <c r="L1144" s="455">
        <f t="shared" ca="1" si="104"/>
        <v>28636006.89522228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28636006.89522228</v>
      </c>
      <c r="J1145" s="455">
        <f t="array" ref="J1145">IFERROR(INDEX('Retirement Calculator'!K:K,MATCH('Lorri 401b'!N1145,'Retirement Calculator'!A:A,0),0),0)</f>
        <v>16520.094745597391</v>
      </c>
      <c r="K1145" s="455">
        <f t="shared" ca="1" si="103"/>
        <v>119247.86166865284</v>
      </c>
      <c r="L1145" s="455">
        <f t="shared" ca="1" si="104"/>
        <v>28738734.662145335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28738734.662145335</v>
      </c>
      <c r="J1146" s="455">
        <f t="array" ref="J1146">IFERROR(INDEX('Retirement Calculator'!K:K,MATCH('Lorri 401b'!N1146,'Retirement Calculator'!A:A,0),0),0)</f>
        <v>16520.094745597391</v>
      </c>
      <c r="K1146" s="455">
        <f t="shared" ca="1" si="103"/>
        <v>119675.89403083223</v>
      </c>
      <c r="L1146" s="455">
        <f t="shared" ca="1" si="104"/>
        <v>28841890.461430568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28841890.461430568</v>
      </c>
      <c r="J1147" s="455">
        <f t="array" ref="J1147">IFERROR(INDEX('Retirement Calculator'!K:K,MATCH('Lorri 401b'!N1147,'Retirement Calculator'!A:A,0),0),0)</f>
        <v>16520.094745597391</v>
      </c>
      <c r="K1147" s="455">
        <f t="shared" ca="1" si="103"/>
        <v>120105.70986118735</v>
      </c>
      <c r="L1147" s="455">
        <f t="shared" ca="1" si="104"/>
        <v>28945476.076546159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28945476.076546159</v>
      </c>
      <c r="J1148" s="455">
        <f t="array" ref="J1148">IFERROR(INDEX('Retirement Calculator'!K:K,MATCH('Lorri 401b'!N1148,'Retirement Calculator'!A:A,0),0),0)</f>
        <v>16520.094745597391</v>
      </c>
      <c r="K1148" s="455">
        <f t="shared" ca="1" si="103"/>
        <v>120537.31659083566</v>
      </c>
      <c r="L1148" s="455">
        <f t="shared" ca="1" si="104"/>
        <v>29049493.298391394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29049493.298391394</v>
      </c>
      <c r="J1149" s="455">
        <f t="array" ref="J1149">IFERROR(INDEX('Retirement Calculator'!K:K,MATCH('Lorri 401b'!N1149,'Retirement Calculator'!A:A,0),0),0)</f>
        <v>16520.094745597391</v>
      </c>
      <c r="K1149" s="455">
        <f t="shared" ca="1" si="103"/>
        <v>120970.72168185748</v>
      </c>
      <c r="L1149" s="455">
        <f t="shared" ca="1" si="104"/>
        <v>29153943.925327651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29153943.925327651</v>
      </c>
      <c r="J1150" s="455">
        <f t="array" ref="J1150">IFERROR(INDEX('Retirement Calculator'!K:K,MATCH('Lorri 401b'!N1150,'Retirement Calculator'!A:A,0),0),0)</f>
        <v>16520.094745597391</v>
      </c>
      <c r="K1150" s="455">
        <f t="shared" ca="1" si="103"/>
        <v>121405.93262742522</v>
      </c>
      <c r="L1150" s="455">
        <f t="shared" ca="1" si="104"/>
        <v>29258829.763209477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29258829.763209477</v>
      </c>
      <c r="J1151" s="455">
        <f t="array" ref="J1151">IFERROR(INDEX('Retirement Calculator'!K:K,MATCH('Lorri 401b'!N1151,'Retirement Calculator'!A:A,0),0),0)</f>
        <v>16520.094745597391</v>
      </c>
      <c r="K1151" s="455">
        <f t="shared" ca="1" si="103"/>
        <v>121842.95695193282</v>
      </c>
      <c r="L1151" s="455">
        <f t="shared" ca="1" si="104"/>
        <v>29364152.625415809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29364152.625415809</v>
      </c>
      <c r="J1152" s="455">
        <f t="array" ref="J1152">IFERROR(INDEX('Retirement Calculator'!K:K,MATCH('Lorri 401b'!N1152,'Retirement Calculator'!A:A,0),0),0)</f>
        <v>16520.094745597391</v>
      </c>
      <c r="K1152" s="455">
        <f t="shared" ca="1" si="103"/>
        <v>122281.80221112588</v>
      </c>
      <c r="L1152" s="455">
        <f t="shared" ca="1" si="104"/>
        <v>29469914.332881335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29469914.332881335</v>
      </c>
      <c r="J1153" s="455">
        <f t="array" ref="J1153">IFERROR(INDEX('Retirement Calculator'!K:K,MATCH('Lorri 401b'!N1153,'Retirement Calculator'!A:A,0),0),0)</f>
        <v>16520.094745597391</v>
      </c>
      <c r="K1153" s="455">
        <f t="shared" ca="1" si="103"/>
        <v>122722.47599223221</v>
      </c>
      <c r="L1153" s="455">
        <f t="shared" ca="1" si="104"/>
        <v>29576116.714127969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29576116.714127969</v>
      </c>
      <c r="J1154" s="455">
        <f t="array" ref="J1154">IFERROR(INDEX('Retirement Calculator'!K:K,MATCH('Lorri 401b'!N1154,'Retirement Calculator'!A:A,0),0),0)</f>
        <v>16520.094745597391</v>
      </c>
      <c r="K1154" s="455">
        <f t="shared" ca="1" si="103"/>
        <v>123164.98591409321</v>
      </c>
      <c r="L1154" s="455">
        <f t="shared" ca="1" si="104"/>
        <v>29682761.605296463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29682761.605296463</v>
      </c>
      <c r="J1155" s="455">
        <f t="array" ref="J1155">IFERROR(INDEX('Retirement Calculator'!K:K,MATCH('Lorri 401b'!N1155,'Retirement Calculator'!A:A,0),0),0)</f>
        <v>16520.094745597391</v>
      </c>
      <c r="K1155" s="455">
        <f t="shared" ca="1" si="103"/>
        <v>123609.33962729527</v>
      </c>
      <c r="L1155" s="455">
        <f t="shared" ca="1" si="104"/>
        <v>29789850.85017816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29789850.85017816</v>
      </c>
      <c r="J1156" s="455">
        <f t="array" ref="J1156">IFERROR(INDEX('Retirement Calculator'!K:K,MATCH('Lorri 401b'!N1156,'Retirement Calculator'!A:A,0),0),0)</f>
        <v>16520.094745597391</v>
      </c>
      <c r="K1156" s="455">
        <f t="shared" ca="1" si="103"/>
        <v>124055.54481430234</v>
      </c>
      <c r="L1156" s="455">
        <f t="shared" ca="1" si="104"/>
        <v>29897386.300246865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29897386.300246865</v>
      </c>
      <c r="J1157" s="455">
        <f t="array" ref="J1157">IFERROR(INDEX('Retirement Calculator'!K:K,MATCH('Lorri 401b'!N1157,'Retirement Calculator'!A:A,0),0),0)</f>
        <v>16520.094745597391</v>
      </c>
      <c r="K1157" s="455">
        <f t="shared" ca="1" si="103"/>
        <v>124503.60918958861</v>
      </c>
      <c r="L1157" s="455">
        <f t="shared" ca="1" si="104"/>
        <v>30005369.814690854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30005369.814690854</v>
      </c>
      <c r="J1158" s="455">
        <f t="array" ref="J1158">IFERROR(INDEX('Retirement Calculator'!K:K,MATCH('Lorri 401b'!N1158,'Retirement Calculator'!A:A,0),0),0)</f>
        <v>16520.094745597391</v>
      </c>
      <c r="K1158" s="455">
        <f t="shared" ca="1" si="103"/>
        <v>124953.5404997719</v>
      </c>
      <c r="L1158" s="455">
        <f t="shared" ca="1" si="104"/>
        <v>30113803.260445029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30113803.260445029</v>
      </c>
      <c r="J1159" s="455">
        <f t="array" ref="J1159">IFERROR(INDEX('Retirement Calculator'!K:K,MATCH('Lorri 401b'!N1159,'Retirement Calculator'!A:A,0),0),0)</f>
        <v>16520.094745597391</v>
      </c>
      <c r="K1159" s="455">
        <f t="shared" ca="1" si="103"/>
        <v>125405.34652374763</v>
      </c>
      <c r="L1159" s="455">
        <f t="shared" ca="1" si="104"/>
        <v>30222688.512223177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30222688.512223177</v>
      </c>
      <c r="J1160" s="455">
        <f t="array" ref="J1160">IFERROR(INDEX('Retirement Calculator'!K:K,MATCH('Lorri 401b'!N1160,'Retirement Calculator'!A:A,0),0),0)</f>
        <v>16520.094745597391</v>
      </c>
      <c r="K1160" s="455">
        <f t="shared" ca="1" si="103"/>
        <v>125859.03507282324</v>
      </c>
      <c r="L1160" s="455">
        <f t="shared" ca="1" si="104"/>
        <v>30332027.4525504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30332027.4525504</v>
      </c>
      <c r="J1161" s="455">
        <f t="array" ref="J1161">IFERROR(INDEX('Retirement Calculator'!K:K,MATCH('Lorri 401b'!N1161,'Retirement Calculator'!A:A,0),0),0)</f>
        <v>16520.094745597391</v>
      </c>
      <c r="K1161" s="455">
        <f t="shared" ca="1" si="103"/>
        <v>126314.61399085332</v>
      </c>
      <c r="L1161" s="455">
        <f t="shared" ca="1" si="104"/>
        <v>30441821.971795656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30441821.971795656</v>
      </c>
      <c r="J1162" s="455">
        <f t="array" ref="J1162">IFERROR(INDEX('Retirement Calculator'!K:K,MATCH('Lorri 401b'!N1162,'Retirement Calculator'!A:A,0),0),0)</f>
        <v>16520.094745597391</v>
      </c>
      <c r="K1162" s="455">
        <f t="shared" ca="1" si="103"/>
        <v>126772.09115437523</v>
      </c>
      <c r="L1162" s="455">
        <f t="shared" ca="1" si="104"/>
        <v>30552073.968204431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30552073.968204431</v>
      </c>
      <c r="J1163" s="455">
        <f t="array" ref="J1163">IFERROR(INDEX('Retirement Calculator'!K:K,MATCH('Lorri 401b'!N1163,'Retirement Calculator'!A:A,0),0),0)</f>
        <v>16520.094745597391</v>
      </c>
      <c r="K1163" s="455">
        <f t="shared" ca="1" si="103"/>
        <v>127231.47447274513</v>
      </c>
      <c r="L1163" s="455">
        <f t="shared" ca="1" si="104"/>
        <v>30662785.347931579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30662785.347931579</v>
      </c>
      <c r="J1164" s="455">
        <f t="array" ref="J1164">IFERROR(INDEX('Retirement Calculator'!K:K,MATCH('Lorri 401b'!N1164,'Retirement Calculator'!A:A,0),0),0)</f>
        <v>16520.094745597391</v>
      </c>
      <c r="K1164" s="455">
        <f t="shared" ca="1" si="103"/>
        <v>127692.77188827492</v>
      </c>
      <c r="L1164" s="455">
        <f t="shared" ca="1" si="104"/>
        <v>30773958.025074255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30773958.025074255</v>
      </c>
      <c r="J1165" s="455">
        <f t="array" ref="J1165">IFERROR(INDEX('Retirement Calculator'!K:K,MATCH('Lorri 401b'!N1165,'Retirement Calculator'!A:A,0),0),0)</f>
        <v>16520.094745597391</v>
      </c>
      <c r="K1165" s="455">
        <f t="shared" ca="1" si="103"/>
        <v>128155.99137636939</v>
      </c>
      <c r="L1165" s="455">
        <f t="shared" ca="1" si="104"/>
        <v>30885593.921705026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30885593.921705026</v>
      </c>
      <c r="J1166" s="455">
        <f t="array" ref="J1166">IFERROR(INDEX('Retirement Calculator'!K:K,MATCH('Lorri 401b'!N1166,'Retirement Calculator'!A:A,0),0),0)</f>
        <v>16520.094745597391</v>
      </c>
      <c r="K1166" s="455">
        <f t="shared" ca="1" si="103"/>
        <v>128621.14094566427</v>
      </c>
      <c r="L1166" s="455">
        <f t="shared" ca="1" si="104"/>
        <v>30997694.967905093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30997694.967905093</v>
      </c>
      <c r="J1167" s="455">
        <f t="array" ref="J1167">IFERROR(INDEX('Retirement Calculator'!K:K,MATCH('Lorri 401b'!N1167,'Retirement Calculator'!A:A,0),0),0)</f>
        <v>16520.094745597391</v>
      </c>
      <c r="K1167" s="455">
        <f t="shared" ca="1" si="103"/>
        <v>129088.22863816454</v>
      </c>
      <c r="L1167" s="455">
        <f t="shared" ca="1" si="104"/>
        <v>31110263.101797659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31110263.101797659</v>
      </c>
      <c r="J1168" s="455">
        <f t="array" ref="J1168">IFERROR(INDEX('Retirement Calculator'!K:K,MATCH('Lorri 401b'!N1168,'Retirement Calculator'!A:A,0),0),0)</f>
        <v>16520.094745597391</v>
      </c>
      <c r="K1168" s="455">
        <f t="shared" ca="1" si="103"/>
        <v>129557.26252938357</v>
      </c>
      <c r="L1168" s="455">
        <f t="shared" ca="1" si="104"/>
        <v>31223300.269581445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31223300.269581445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130097.08445658936</v>
      </c>
      <c r="L1169" s="455">
        <f t="shared" ca="1" si="104"/>
        <v>31353397.354038034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31353397.354038034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130639.15564182513</v>
      </c>
      <c r="L1170" s="455">
        <f t="shared" ca="1" si="104"/>
        <v>31484036.509679858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31484036.509679858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131183.48545699939</v>
      </c>
      <c r="L1171" s="455">
        <f t="shared" ca="1" si="104"/>
        <v>31615219.995136857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31615219.995136857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131730.08331307021</v>
      </c>
      <c r="L1172" s="455">
        <f t="shared" ca="1" si="104"/>
        <v>31746950.078449927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31746950.078449927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132278.95866020804</v>
      </c>
      <c r="L1173" s="455">
        <f t="shared" ca="1" si="104"/>
        <v>31879229.037110135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31879229.037110135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132830.12098795889</v>
      </c>
      <c r="L1174" s="455">
        <f t="shared" ca="1" si="104"/>
        <v>32012059.158098094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32012059.158098094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133383.57982540873</v>
      </c>
      <c r="L1175" s="455">
        <f t="shared" ca="1" si="104"/>
        <v>32145442.737923503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32145442.737923503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133939.34474134794</v>
      </c>
      <c r="L1176" s="455">
        <f t="shared" ca="1" si="104"/>
        <v>32279382.082664851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32279382.082664851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134497.4253444369</v>
      </c>
      <c r="L1177" s="455">
        <f t="shared" ca="1" si="104"/>
        <v>32413879.508009288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32413879.508009288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135057.83128337204</v>
      </c>
      <c r="L1178" s="455">
        <f t="shared" ca="1" si="104"/>
        <v>32548937.33929266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32548937.33929266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135620.57224705274</v>
      </c>
      <c r="L1179" s="455">
        <f t="shared" ca="1" si="104"/>
        <v>32684557.911539715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32684557.911539715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136185.6579647488</v>
      </c>
      <c r="L1180" s="455">
        <f t="shared" ca="1" si="104"/>
        <v>32820743.569504462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32820743.569504462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136753.09820626859</v>
      </c>
      <c r="L1181" s="455">
        <f t="shared" ca="1" si="104"/>
        <v>32957496.667710729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32957496.667710729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137322.90278212805</v>
      </c>
      <c r="L1182" s="455">
        <f t="shared" ca="1" si="104"/>
        <v>33094819.570492856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33094819.570492856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137895.08154372024</v>
      </c>
      <c r="L1183" s="455">
        <f t="shared" ca="1" si="104"/>
        <v>33232714.652036577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33232714.652036577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138469.64438348575</v>
      </c>
      <c r="L1184" s="455">
        <f t="shared" ca="1" si="104"/>
        <v>33371184.296420064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33371184.296420064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139046.6012350836</v>
      </c>
      <c r="L1185" s="455">
        <f t="shared" ca="1" si="104"/>
        <v>33510230.897655148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33510230.897655148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139625.9620735631</v>
      </c>
      <c r="L1186" s="455">
        <f t="shared" ca="1" si="104"/>
        <v>33649856.859728709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33649856.859728709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140207.73691553628</v>
      </c>
      <c r="L1187" s="455">
        <f t="shared" ca="1" si="104"/>
        <v>33790064.596644245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33790064.596644245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140791.93581935103</v>
      </c>
      <c r="L1188" s="455">
        <f t="shared" ca="1" si="104"/>
        <v>33930856.532463595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33930856.532463595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141378.56888526498</v>
      </c>
      <c r="L1189" s="455">
        <f t="shared" ca="1" si="104"/>
        <v>34072235.101348862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34072235.101348862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141967.64625562026</v>
      </c>
      <c r="L1190" s="455">
        <f t="shared" ca="1" si="104"/>
        <v>34214202.747604482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34214202.747604482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142559.17811501867</v>
      </c>
      <c r="L1191" s="455">
        <f t="shared" ca="1" si="104"/>
        <v>34356761.9257195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34356761.9257195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143153.17469049792</v>
      </c>
      <c r="L1192" s="455">
        <f t="shared" ca="1" si="104"/>
        <v>34499915.100409999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34499915.100409999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143749.64625170833</v>
      </c>
      <c r="L1193" s="455">
        <f t="shared" ca="1" si="104"/>
        <v>34643664.746661708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34643664.746661708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144348.60311109046</v>
      </c>
      <c r="L1194" s="455">
        <f t="shared" ca="1" si="104"/>
        <v>34788013.349772796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34788013.349772796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144950.05562405332</v>
      </c>
      <c r="L1195" s="455">
        <f t="shared" ca="1" si="104"/>
        <v>34932963.405396849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34932963.405396849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145554.01418915353</v>
      </c>
      <c r="L1196" s="455">
        <f t="shared" ca="1" si="104"/>
        <v>35078517.419586003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35078517.419586003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146160.489248275</v>
      </c>
      <c r="L1197" s="455">
        <f t="shared" ca="1" si="104"/>
        <v>35224677.908834279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35224677.908834279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146769.4912868095</v>
      </c>
      <c r="L1198" s="455">
        <f t="shared" ca="1" si="104"/>
        <v>35371447.400121085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35371447.400121085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147381.03083383787</v>
      </c>
      <c r="L1199" s="455">
        <f t="shared" ca="1" si="104"/>
        <v>35518828.430954926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35518828.430954926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147995.11846231218</v>
      </c>
      <c r="L1200" s="455">
        <f t="shared" ca="1" si="104"/>
        <v>35666823.549417235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35666823.549417235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148611.76478923848</v>
      </c>
      <c r="L1201" s="455">
        <f t="shared" ca="1" si="104"/>
        <v>35815435.314206474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35815435.314206474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149230.9804758603</v>
      </c>
      <c r="L1202" s="455">
        <f t="shared" ca="1" si="104"/>
        <v>35964666.294682331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35964666.294682331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149852.77622784305</v>
      </c>
      <c r="L1203" s="455">
        <f t="shared" ca="1" si="104"/>
        <v>36114519.070910178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36114519.070910178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150477.16279545907</v>
      </c>
      <c r="L1204" s="455">
        <f t="shared" ca="1" si="104"/>
        <v>36264996.23370564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36264996.23370564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151104.1509737735</v>
      </c>
      <c r="L1205" s="455">
        <f t="shared" ca="1" si="104"/>
        <v>36416100.384679414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36416100.384679414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151733.75160283089</v>
      </c>
      <c r="L1206" s="455">
        <f t="shared" ca="1" si="104"/>
        <v>36567834.136282243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36567834.136282243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152365.97556784269</v>
      </c>
      <c r="L1207" s="455">
        <f t="shared" ca="1" si="104"/>
        <v>36720200.111850083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36720200.111850083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153000.83379937534</v>
      </c>
      <c r="L1208" s="455">
        <f t="shared" ca="1" si="104"/>
        <v>36873200.94564946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36873200.94564946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153638.33727353942</v>
      </c>
      <c r="L1209" s="455">
        <f t="shared" ca="1" si="104"/>
        <v>37026839.282922998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37026839.282922998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154278.49701217917</v>
      </c>
      <c r="L1210" s="455">
        <f t="shared" ca="1" si="104"/>
        <v>37181117.779935174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37181117.779935174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154921.32408306323</v>
      </c>
      <c r="L1211" s="455">
        <f t="shared" ca="1" si="104"/>
        <v>37336039.104018234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37336039.104018234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155566.82960007596</v>
      </c>
      <c r="L1212" s="455">
        <f t="shared" ca="1" si="104"/>
        <v>37491605.933618307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37491605.933618307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156215.02472340962</v>
      </c>
      <c r="L1213" s="455">
        <f t="shared" ca="1" si="104"/>
        <v>37647820.958341718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37647820.958341718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156865.92065975716</v>
      </c>
      <c r="L1214" s="455">
        <f t="shared" ca="1" si="104"/>
        <v>37804686.879001476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37804686.879001476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157519.52866250614</v>
      </c>
      <c r="L1215" s="455">
        <f t="shared" ca="1" si="104"/>
        <v>37962206.407663979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37962206.407663979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158175.86003193323</v>
      </c>
      <c r="L1216" s="455">
        <f t="shared" ca="1" si="104"/>
        <v>38120382.267695911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38120382.267695911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158834.92611539963</v>
      </c>
      <c r="L1217" s="455">
        <f t="shared" ca="1" si="104"/>
        <v>38279217.193811312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38279217.193811312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159496.73830754714</v>
      </c>
      <c r="L1218" s="455">
        <f t="shared" ca="1" si="104"/>
        <v>38438713.932118863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38438713.932118863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160161.30805049525</v>
      </c>
      <c r="L1219" s="455">
        <f t="shared" ca="1" si="104"/>
        <v>38598875.240169361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38598875.240169361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160828.64683403901</v>
      </c>
      <c r="L1220" s="455">
        <f t="shared" ca="1" si="104"/>
        <v>38759703.887003399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38759703.887003399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161498.76619584751</v>
      </c>
      <c r="L1221" s="455">
        <f t="shared" ca="1" si="104"/>
        <v>38921202.653199248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38921202.653199248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162171.67772166352</v>
      </c>
      <c r="L1222" s="455">
        <f t="shared" ca="1" si="104"/>
        <v>39083374.330920912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39083374.330920912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162847.39304550379</v>
      </c>
      <c r="L1223" s="455">
        <f t="shared" ca="1" si="104"/>
        <v>39246221.72396642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39246221.72396642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163525.92384986009</v>
      </c>
      <c r="L1224" s="455">
        <f t="shared" ca="1" si="104"/>
        <v>39409747.647816278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39409747.647816278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164207.28186590117</v>
      </c>
      <c r="L1225" s="455">
        <f t="shared" ca="1" si="104"/>
        <v>39573954.92968218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39573954.92968218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164891.47887367575</v>
      </c>
      <c r="L1226" s="455">
        <f t="shared" ca="1" si="104"/>
        <v>39738846.408555858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39738846.408555858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165578.52670231607</v>
      </c>
      <c r="L1227" s="455">
        <f t="shared" ca="1" si="104"/>
        <v>39904424.935258172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39904424.935258172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166268.43723024239</v>
      </c>
      <c r="L1228" s="455">
        <f t="shared" ca="1" si="104"/>
        <v>40070693.372488417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40070693.372488417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166961.2223853684</v>
      </c>
      <c r="L1229" s="455">
        <f t="shared" ca="1" si="104"/>
        <v>40237654.594873786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40237654.594873786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167656.89414530745</v>
      </c>
      <c r="L1230" s="455">
        <f t="shared" ca="1" si="104"/>
        <v>40405311.489019096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40405311.489019096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168355.46453757957</v>
      </c>
      <c r="L1231" s="455">
        <f t="shared" ca="1" si="104"/>
        <v>40573666.953556672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40573666.953556672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169056.94563981946</v>
      </c>
      <c r="L1232" s="455">
        <f t="shared" ca="1" si="104"/>
        <v>40742723.899196491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40742723.899196491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169761.34957998537</v>
      </c>
      <c r="L1233" s="455">
        <f t="shared" ca="1" si="104"/>
        <v>40912485.248776473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40912485.248776473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170468.68853656863</v>
      </c>
      <c r="L1234" s="455">
        <f t="shared" ca="1" si="104"/>
        <v>41082953.937313043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41082953.937313043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171178.97473880433</v>
      </c>
      <c r="L1235" s="455">
        <f t="shared" ca="1" si="104"/>
        <v>41254132.912051849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41254132.912051849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171892.22046688269</v>
      </c>
      <c r="L1236" s="455">
        <f t="shared" ca="1" si="104"/>
        <v>41426025.132518731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41426025.132518731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172608.43805216136</v>
      </c>
      <c r="L1237" s="455">
        <f t="shared" ca="1" si="104"/>
        <v>41598633.570570894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41598633.570570894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173327.63987737871</v>
      </c>
      <c r="L1238" s="455">
        <f t="shared" ca="1" si="104"/>
        <v>41771961.210448273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41771961.210448273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174049.83837686779</v>
      </c>
      <c r="L1239" s="455">
        <f t="shared" ca="1" si="104"/>
        <v>41946011.048825137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41946011.048825137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174775.04603677141</v>
      </c>
      <c r="L1240" s="455">
        <f t="shared" ca="1" si="104"/>
        <v>42120786.09486191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42120786.09486191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175503.27539525795</v>
      </c>
      <c r="L1241" s="455">
        <f t="shared" ca="1" si="104"/>
        <v>42296289.370257169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42296289.370257169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176234.53904273821</v>
      </c>
      <c r="L1242" s="455">
        <f t="shared" ca="1" si="104"/>
        <v>42472523.90929991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42472523.90929991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176968.84962208295</v>
      </c>
      <c r="L1243" s="455">
        <f t="shared" ca="1" si="104"/>
        <v>42649492.758921996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42649492.758921996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177706.21982884165</v>
      </c>
      <c r="L1244" s="455">
        <f t="shared" ca="1" si="104"/>
        <v>42827198.97875084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42827198.97875084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178446.66241146182</v>
      </c>
      <c r="L1245" s="455">
        <f t="shared" ca="1" si="104"/>
        <v>43005645.641162299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43005645.641162299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179190.19017150957</v>
      </c>
      <c r="L1246" s="455">
        <f t="shared" ca="1" si="104"/>
        <v>43184835.831333809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43184835.831333809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179936.81596389087</v>
      </c>
      <c r="L1247" s="455">
        <f t="shared" ca="1" si="104"/>
        <v>43364772.647297703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43364772.647297703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180686.55269707376</v>
      </c>
      <c r="L1248" s="455">
        <f t="shared" ca="1" si="104"/>
        <v>43545459.19999478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43545459.19999478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181439.41333331159</v>
      </c>
      <c r="L1249" s="455">
        <f t="shared" ca="1" si="104"/>
        <v>43726898.613328092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43726898.613328092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182195.41088886705</v>
      </c>
      <c r="L1250" s="455">
        <f t="shared" ca="1" si="104"/>
        <v>43909094.024216957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43909094.024216957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182954.55843423732</v>
      </c>
      <c r="L1251" s="455">
        <f t="shared" ca="1" si="104"/>
        <v>44092048.582651198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44092048.582651198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183716.86909438</v>
      </c>
      <c r="L1252" s="455">
        <f t="shared" ca="1" si="104"/>
        <v>44275765.451745577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44275765.451745577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184482.3560489399</v>
      </c>
      <c r="L1253" s="455">
        <f t="shared" ca="1" si="104"/>
        <v>44460247.807794519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44460247.807794519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185251.03253247717</v>
      </c>
      <c r="L1254" s="455">
        <f t="shared" ca="1" si="104"/>
        <v>44645498.840326995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44645498.840326995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186022.91183469581</v>
      </c>
      <c r="L1255" s="455">
        <f t="shared" ca="1" si="104"/>
        <v>44831521.752161689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44831521.752161689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186798.00730067369</v>
      </c>
      <c r="L1256" s="455">
        <f t="shared" ca="1" si="104"/>
        <v>45018319.759462364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45018319.759462364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187576.33233109317</v>
      </c>
      <c r="L1257" s="455">
        <f t="shared" ca="1" si="104"/>
        <v>45205896.091793455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45205896.091793455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188357.90038247273</v>
      </c>
      <c r="L1258" s="455">
        <f t="shared" ca="1" si="104"/>
        <v>45394253.992175929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45394253.992175929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189142.7249673997</v>
      </c>
      <c r="L1259" s="455">
        <f t="shared" ca="1" si="104"/>
        <v>45583396.717143327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45583396.717143327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189930.81965476385</v>
      </c>
      <c r="L1260" s="455">
        <f t="shared" ca="1" si="104"/>
        <v>45773327.53679809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45773327.53679809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190722.19806999204</v>
      </c>
      <c r="L1261" s="455">
        <f t="shared" ca="1" si="104"/>
        <v>45964049.734868079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45964049.734868079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191516.87389528367</v>
      </c>
      <c r="L1262" s="455">
        <f t="shared" ca="1" si="104"/>
        <v>46155566.608763359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46155566.608763359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192314.86086984733</v>
      </c>
      <c r="L1263" s="455">
        <f t="shared" ca="1" si="104"/>
        <v>46347881.469633207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46347881.469633207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193116.17279013837</v>
      </c>
      <c r="L1264" s="455">
        <f t="shared" ca="1" si="104"/>
        <v>46540997.642423347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46540997.642423347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193920.82351009728</v>
      </c>
      <c r="L1265" s="455">
        <f t="shared" ca="1" si="104"/>
        <v>46734918.465933442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46734918.465933442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194728.82694138933</v>
      </c>
      <c r="L1266" s="455">
        <f t="shared" ca="1" si="104"/>
        <v>46929647.292874828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46929647.292874828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195540.19705364513</v>
      </c>
      <c r="L1267" s="455">
        <f t="shared" ca="1" si="104"/>
        <v>47125187.489928477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47125187.489928477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196354.94787470199</v>
      </c>
      <c r="L1268" s="455">
        <f t="shared" ca="1" si="104"/>
        <v>47321542.437803179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47321542.437803179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197173.09349084657</v>
      </c>
      <c r="L1269" s="455">
        <f t="shared" ca="1" si="104"/>
        <v>47518715.531294025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47518715.531294025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197994.64804705844</v>
      </c>
      <c r="L1270" s="455">
        <f t="shared" ca="1" si="104"/>
        <v>47716710.179341085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47716710.179341085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198819.62574725453</v>
      </c>
      <c r="L1271" s="455">
        <f t="shared" ca="1" si="104"/>
        <v>47915529.805088341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47915529.805088341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199648.04085453475</v>
      </c>
      <c r="L1272" s="455">
        <f t="shared" ca="1" si="104"/>
        <v>48115177.845942877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48115177.845942877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200479.90769142864</v>
      </c>
      <c r="L1273" s="455">
        <f t="shared" ca="1" si="104"/>
        <v>48315657.753634304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48315657.753634304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201315.24064014293</v>
      </c>
      <c r="L1274" s="455">
        <f t="shared" ca="1" si="104"/>
        <v>48516972.994274445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48516972.994274445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202154.05414281017</v>
      </c>
      <c r="L1275" s="455">
        <f t="shared" ca="1" si="104"/>
        <v>48719127.048417255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48719127.048417255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202996.36270173857</v>
      </c>
      <c r="L1276" s="455">
        <f t="shared" ca="1" si="104"/>
        <v>48922123.411118992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48922123.411118992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203842.18087966245</v>
      </c>
      <c r="L1277" s="455">
        <f t="shared" ca="1" si="104"/>
        <v>49125965.591998652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49125965.591998652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204691.52329999438</v>
      </c>
      <c r="L1278" s="455">
        <f t="shared" ca="1" si="104"/>
        <v>49330657.115298644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49330657.115298644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205544.40464707767</v>
      </c>
      <c r="L1279" s="455">
        <f t="shared" ca="1" si="104"/>
        <v>49536201.519945718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49536201.519945718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206400.8396664405</v>
      </c>
      <c r="L1280" s="455">
        <f t="shared" ca="1" si="104"/>
        <v>49742602.359612159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49742602.359612159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207260.84316505067</v>
      </c>
      <c r="L1281" s="455">
        <f t="shared" ca="1" si="104"/>
        <v>49949863.202777207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49949863.202777207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208124.43001157171</v>
      </c>
      <c r="L1282" s="455">
        <f t="shared" ca="1" si="104"/>
        <v>50157987.632788777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50157987.632788777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208991.61513661989</v>
      </c>
      <c r="L1283" s="455">
        <f t="shared" ref="L1283:L1537" ca="1" si="109">I1283-J1283+K1283</f>
        <v>50366979.247925401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50366979.247925401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209862.41353302251</v>
      </c>
      <c r="L1284" s="455">
        <f t="shared" ca="1" si="109"/>
        <v>50576841.661458425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50576841.661458425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210736.84025607677</v>
      </c>
      <c r="L1285" s="455">
        <f t="shared" ca="1" si="109"/>
        <v>50787578.501714505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50787578.501714505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211614.91042381045</v>
      </c>
      <c r="L1286" s="455">
        <f t="shared" ca="1" si="109"/>
        <v>50999193.412138313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50999193.412138313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212496.63921724298</v>
      </c>
      <c r="L1287" s="455">
        <f t="shared" ca="1" si="109"/>
        <v>51211690.051355556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51211690.051355556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213382.04188064815</v>
      </c>
      <c r="L1288" s="455">
        <f t="shared" ca="1" si="109"/>
        <v>51425072.093236201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51425072.093236201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214271.13372181749</v>
      </c>
      <c r="L1289" s="455">
        <f t="shared" ca="1" si="109"/>
        <v>51639343.226958022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51639343.226958022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215163.93011232509</v>
      </c>
      <c r="L1290" s="455">
        <f t="shared" ca="1" si="109"/>
        <v>51854507.157070346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51854507.157070346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216060.44648779312</v>
      </c>
      <c r="L1291" s="455">
        <f t="shared" ca="1" si="109"/>
        <v>52070567.603558138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52070567.603558138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216960.69834815891</v>
      </c>
      <c r="L1292" s="455">
        <f t="shared" ca="1" si="109"/>
        <v>52287528.301906295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52287528.301906295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217864.70125794286</v>
      </c>
      <c r="L1293" s="455">
        <f t="shared" ca="1" si="109"/>
        <v>52505393.003164239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52505393.003164239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218772.47084651762</v>
      </c>
      <c r="L1294" s="455">
        <f t="shared" ca="1" si="109"/>
        <v>52724165.474010758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52724165.474010758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219684.02280837815</v>
      </c>
      <c r="L1295" s="455">
        <f t="shared" ca="1" si="109"/>
        <v>52943849.496819139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52943849.496819139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220599.37290341308</v>
      </c>
      <c r="L1296" s="455">
        <f t="shared" ca="1" si="109"/>
        <v>53164448.869722553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53164448.869722553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221518.53695717728</v>
      </c>
      <c r="L1297" s="455">
        <f t="shared" ca="1" si="109"/>
        <v>53385967.406679727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53385967.406679727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222441.53086116552</v>
      </c>
      <c r="L1298" s="455">
        <f t="shared" ca="1" si="109"/>
        <v>53608408.937540896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53608408.937540896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223368.37057308704</v>
      </c>
      <c r="L1299" s="455">
        <f t="shared" ca="1" si="109"/>
        <v>53831777.308113985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53831777.308113985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224299.07211714156</v>
      </c>
      <c r="L1300" s="455">
        <f t="shared" ca="1" si="109"/>
        <v>54056076.380231127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54056076.380231127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225233.65158429637</v>
      </c>
      <c r="L1301" s="455">
        <f t="shared" ca="1" si="109"/>
        <v>54281310.031815425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54281310.031815425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226172.12513256425</v>
      </c>
      <c r="L1302" s="455">
        <f t="shared" ca="1" si="109"/>
        <v>54507482.156947985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54507482.156947985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227114.50898728325</v>
      </c>
      <c r="L1303" s="455">
        <f t="shared" ca="1" si="109"/>
        <v>54734596.66593527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54734596.66593527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228060.81944139695</v>
      </c>
      <c r="L1304" s="455">
        <f t="shared" ca="1" si="109"/>
        <v>54962657.485376671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54962657.485376671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229011.07285573613</v>
      </c>
      <c r="L1305" s="455">
        <f t="shared" ca="1" si="109"/>
        <v>55191668.558232404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55191668.558232404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229965.28565930165</v>
      </c>
      <c r="L1306" s="455">
        <f t="shared" ca="1" si="109"/>
        <v>55421633.843891703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55421633.843891703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230923.47434954872</v>
      </c>
      <c r="L1307" s="455">
        <f t="shared" ca="1" si="109"/>
        <v>55652557.318241253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55652557.318241253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231885.65549267191</v>
      </c>
      <c r="L1308" s="455">
        <f t="shared" ca="1" si="109"/>
        <v>55884442.973733924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55884442.973733924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232851.84572389137</v>
      </c>
      <c r="L1309" s="455">
        <f t="shared" ca="1" si="109"/>
        <v>56117294.819457814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56117294.819457814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233822.06174774087</v>
      </c>
      <c r="L1310" s="455">
        <f t="shared" ca="1" si="109"/>
        <v>56351116.881205551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56351116.881205551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234796.32033835645</v>
      </c>
      <c r="L1311" s="455">
        <f t="shared" ca="1" si="109"/>
        <v>56585913.201543905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56585913.201543905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235774.63833976627</v>
      </c>
      <c r="L1312" s="455">
        <f t="shared" ca="1" si="109"/>
        <v>56821687.83988367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56821687.83988367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236757.03266618194</v>
      </c>
      <c r="L1313" s="455">
        <f t="shared" ca="1" si="109"/>
        <v>57058444.872549854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57058444.872549854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237743.52030229109</v>
      </c>
      <c r="L1314" s="455">
        <f t="shared" ca="1" si="109"/>
        <v>57296188.392852142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57296188.392852142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238734.11830355058</v>
      </c>
      <c r="L1315" s="455">
        <f t="shared" ca="1" si="109"/>
        <v>57534922.511155695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57534922.511155695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239728.84379648202</v>
      </c>
      <c r="L1316" s="455">
        <f t="shared" ca="1" si="109"/>
        <v>57774651.354952179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57774651.354952179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240727.7139789674</v>
      </c>
      <c r="L1317" s="455">
        <f t="shared" ca="1" si="109"/>
        <v>58015379.068931147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58015379.068931147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241730.74612054645</v>
      </c>
      <c r="L1318" s="455">
        <f t="shared" ca="1" si="109"/>
        <v>58257109.815051697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58257109.815051697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242737.9575627154</v>
      </c>
      <c r="L1319" s="455">
        <f t="shared" ca="1" si="109"/>
        <v>58499847.772614412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58499847.772614412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243749.36571922671</v>
      </c>
      <c r="L1320" s="455">
        <f t="shared" ca="1" si="109"/>
        <v>58743597.138333641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58743597.138333641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244764.98807639017</v>
      </c>
      <c r="L1321" s="455">
        <f t="shared" ca="1" si="109"/>
        <v>58988362.12641003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58988362.12641003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245784.84219337514</v>
      </c>
      <c r="L1322" s="455">
        <f t="shared" ca="1" si="109"/>
        <v>59234146.968603402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59234146.968603402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246808.94570251417</v>
      </c>
      <c r="L1323" s="455">
        <f t="shared" ca="1" si="109"/>
        <v>59480955.914305918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59480955.914305918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247837.31630960802</v>
      </c>
      <c r="L1324" s="455">
        <f t="shared" ca="1" si="109"/>
        <v>59728793.230615526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59728793.230615526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248869.97179423136</v>
      </c>
      <c r="L1325" s="455">
        <f t="shared" ca="1" si="109"/>
        <v>59977663.202409759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59977663.202409759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249906.93001004067</v>
      </c>
      <c r="L1326" s="455">
        <f t="shared" ca="1" si="109"/>
        <v>60227570.132419802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60227570.132419802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250948.20888508251</v>
      </c>
      <c r="L1327" s="455">
        <f t="shared" ca="1" si="109"/>
        <v>60478518.341304883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60478518.341304883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251993.82642210371</v>
      </c>
      <c r="L1328" s="455">
        <f t="shared" ca="1" si="109"/>
        <v>60730512.167726986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60730512.167726986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253043.80069886244</v>
      </c>
      <c r="L1329" s="455">
        <f t="shared" ca="1" si="109"/>
        <v>60983555.968425848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60983555.968425848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254098.14986844102</v>
      </c>
      <c r="L1330" s="455">
        <f t="shared" ca="1" si="109"/>
        <v>61237654.118294291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61237654.118294291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255156.89215955956</v>
      </c>
      <c r="L1331" s="455">
        <f t="shared" ca="1" si="109"/>
        <v>61492811.01045385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61492811.01045385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256220.04587689103</v>
      </c>
      <c r="L1332" s="455">
        <f t="shared" ca="1" si="109"/>
        <v>61749031.05633074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61749031.05633074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257287.62940137807</v>
      </c>
      <c r="L1333" s="455">
        <f t="shared" ca="1" si="109"/>
        <v>62006318.685732119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62006318.685732119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258359.66119055048</v>
      </c>
      <c r="L1334" s="455">
        <f t="shared" ca="1" si="109"/>
        <v>62264678.346922666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62264678.346922666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259436.15977884442</v>
      </c>
      <c r="L1335" s="455">
        <f t="shared" ca="1" si="109"/>
        <v>62524114.506701507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62524114.506701507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260517.1437779229</v>
      </c>
      <c r="L1336" s="455">
        <f t="shared" ca="1" si="109"/>
        <v>62784631.650479428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62784631.650479428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261602.63187699762</v>
      </c>
      <c r="L1337" s="455">
        <f t="shared" ca="1" si="109"/>
        <v>63046234.282356426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63046234.282356426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262692.64284315176</v>
      </c>
      <c r="L1338" s="455">
        <f t="shared" ca="1" si="109"/>
        <v>63308926.925199576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63308926.925199576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263787.19552166492</v>
      </c>
      <c r="L1339" s="455">
        <f t="shared" ca="1" si="109"/>
        <v>63572714.120721243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63572714.120721243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264886.30883633852</v>
      </c>
      <c r="L1340" s="455">
        <f t="shared" ca="1" si="109"/>
        <v>63837600.429557584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63837600.429557584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265990.00178982323</v>
      </c>
      <c r="L1341" s="455">
        <f t="shared" ca="1" si="109"/>
        <v>64103590.431347407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64103590.431347407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267098.29346394754</v>
      </c>
      <c r="L1342" s="455">
        <f t="shared" ca="1" si="109"/>
        <v>64370688.724811353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64370688.724811353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268211.20302004728</v>
      </c>
      <c r="L1343" s="455">
        <f t="shared" ca="1" si="109"/>
        <v>64638899.927831396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64638899.927831396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269328.74969929748</v>
      </c>
      <c r="L1344" s="455">
        <f t="shared" ca="1" si="109"/>
        <v>64908228.677530691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64908228.677530691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270450.95282304456</v>
      </c>
      <c r="L1345" s="455">
        <f t="shared" ca="1" si="109"/>
        <v>65178679.630353734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65178679.630353734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271577.83179314056</v>
      </c>
      <c r="L1346" s="455">
        <f t="shared" ca="1" si="109"/>
        <v>65450257.462146871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65450257.462146871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272709.40609227866</v>
      </c>
      <c r="L1347" s="455">
        <f t="shared" ca="1" si="109"/>
        <v>65722966.868239149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65722966.868239149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273845.69528432976</v>
      </c>
      <c r="L1348" s="455">
        <f t="shared" ca="1" si="109"/>
        <v>65996812.563523479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65996812.563523479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274986.71901468118</v>
      </c>
      <c r="L1349" s="455">
        <f t="shared" ca="1" si="109"/>
        <v>66271799.282538161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66271799.282538161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276132.49701057561</v>
      </c>
      <c r="L1350" s="455">
        <f t="shared" ca="1" si="109"/>
        <v>66547931.779548734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66547931.779548734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277283.04908145306</v>
      </c>
      <c r="L1351" s="455">
        <f t="shared" ca="1" si="109"/>
        <v>66825214.828630187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66825214.828630187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278438.39511929243</v>
      </c>
      <c r="L1352" s="455">
        <f t="shared" ca="1" si="109"/>
        <v>67103653.223749481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67103653.223749481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279598.55509895622</v>
      </c>
      <c r="L1353" s="455">
        <f t="shared" ca="1" si="109"/>
        <v>67383251.778848439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67383251.778848439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280763.54907853517</v>
      </c>
      <c r="L1354" s="455">
        <f t="shared" ca="1" si="109"/>
        <v>67664015.327926978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67664015.327926978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281933.39719969576</v>
      </c>
      <c r="L1355" s="455">
        <f t="shared" ca="1" si="109"/>
        <v>67945948.725126669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67945948.725126669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283108.11968802777</v>
      </c>
      <c r="L1356" s="455">
        <f t="shared" ca="1" si="109"/>
        <v>68229056.844814703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68229056.844814703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284287.7368533946</v>
      </c>
      <c r="L1357" s="455">
        <f t="shared" ca="1" si="109"/>
        <v>68513344.581668094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68513344.581668094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285472.26909028372</v>
      </c>
      <c r="L1358" s="455">
        <f t="shared" ca="1" si="109"/>
        <v>68798816.850758374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68798816.850758374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286661.73687815986</v>
      </c>
      <c r="L1359" s="455">
        <f t="shared" ca="1" si="109"/>
        <v>69085478.58763653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69085478.58763653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287856.16078181885</v>
      </c>
      <c r="L1360" s="455">
        <f t="shared" ca="1" si="109"/>
        <v>69373334.748418346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69373334.748418346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289055.56145174312</v>
      </c>
      <c r="L1361" s="455">
        <f t="shared" ca="1" si="109"/>
        <v>69662390.309870094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69662390.309870094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290259.95962445874</v>
      </c>
      <c r="L1362" s="455">
        <f t="shared" ca="1" si="109"/>
        <v>69952650.269494548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69952650.269494548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291469.37612289394</v>
      </c>
      <c r="L1363" s="455">
        <f t="shared" ca="1" si="109"/>
        <v>70244119.64561744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70244119.64561744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292683.83185673936</v>
      </c>
      <c r="L1364" s="455">
        <f t="shared" ca="1" si="109"/>
        <v>70536803.477474183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70536803.477474183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293903.34782280907</v>
      </c>
      <c r="L1365" s="455">
        <f t="shared" ca="1" si="109"/>
        <v>70830706.825296998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70830706.825296998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295127.94510540413</v>
      </c>
      <c r="L1366" s="455">
        <f t="shared" ca="1" si="109"/>
        <v>71125834.770402402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71125834.770402402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296357.64487667667</v>
      </c>
      <c r="L1367" s="455">
        <f t="shared" ca="1" si="109"/>
        <v>71422192.415279076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71422192.415279076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297592.46839699615</v>
      </c>
      <c r="L1368" s="455">
        <f t="shared" ca="1" si="109"/>
        <v>71719784.883676067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71719784.883676067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298832.43701531691</v>
      </c>
      <c r="L1369" s="455">
        <f t="shared" ca="1" si="109"/>
        <v>72018617.320691377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72018617.320691377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300077.57216954738</v>
      </c>
      <c r="L1370" s="455">
        <f t="shared" ca="1" si="109"/>
        <v>72318694.892860919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72318694.892860919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301327.89538692049</v>
      </c>
      <c r="L1371" s="455">
        <f t="shared" ca="1" si="109"/>
        <v>72620022.788247839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72620022.788247839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302583.42828436597</v>
      </c>
      <c r="L1372" s="455">
        <f t="shared" ca="1" si="109"/>
        <v>72922606.216532201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72922606.216532201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303844.19256888417</v>
      </c>
      <c r="L1373" s="455">
        <f t="shared" ca="1" si="109"/>
        <v>73226450.409101084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73226450.409101084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305110.21003792121</v>
      </c>
      <c r="L1374" s="455">
        <f t="shared" ca="1" si="109"/>
        <v>73531560.619139001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73531560.619139001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306381.50257974584</v>
      </c>
      <c r="L1375" s="455">
        <f t="shared" ca="1" si="109"/>
        <v>73837942.121718749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73837942.121718749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307658.0921738281</v>
      </c>
      <c r="L1376" s="455">
        <f t="shared" ca="1" si="109"/>
        <v>74145600.213892579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74145600.213892579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308940.00089121907</v>
      </c>
      <c r="L1377" s="455">
        <f t="shared" ca="1" si="109"/>
        <v>74454540.214783803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74454540.214783803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310227.25089493248</v>
      </c>
      <c r="L1378" s="455">
        <f t="shared" ca="1" si="109"/>
        <v>74764767.465678737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74764767.465678737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311519.86444032809</v>
      </c>
      <c r="L1379" s="455">
        <f t="shared" ca="1" si="109"/>
        <v>75076287.330119058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75076287.330119058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312817.86387549608</v>
      </c>
      <c r="L1380" s="455">
        <f t="shared" ca="1" si="109"/>
        <v>75389105.193994552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75389105.193994552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314121.27164164395</v>
      </c>
      <c r="L1381" s="455">
        <f t="shared" ca="1" si="109"/>
        <v>75703226.465636194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75703226.465636194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315430.11027348414</v>
      </c>
      <c r="L1382" s="455">
        <f t="shared" ca="1" si="109"/>
        <v>76018656.575909674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76018656.575909674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316744.40239962365</v>
      </c>
      <c r="L1383" s="455">
        <f t="shared" ca="1" si="109"/>
        <v>76335400.978309304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76335400.978309304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318064.17074295541</v>
      </c>
      <c r="L1384" s="455">
        <f t="shared" ca="1" si="109"/>
        <v>76653465.149052262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76653465.149052262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319389.43812105106</v>
      </c>
      <c r="L1385" s="455">
        <f t="shared" ca="1" si="109"/>
        <v>76972854.587173313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76972854.587173313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320720.22744655545</v>
      </c>
      <c r="L1386" s="455">
        <f t="shared" ca="1" si="109"/>
        <v>77293574.814619869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77293574.814619869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322056.56172758277</v>
      </c>
      <c r="L1387" s="455">
        <f t="shared" ca="1" si="109"/>
        <v>77615631.376347452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77615631.376347452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323398.46406811441</v>
      </c>
      <c r="L1388" s="455">
        <f t="shared" ca="1" si="109"/>
        <v>77939029.840415567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77939029.840415567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324745.95766839822</v>
      </c>
      <c r="L1389" s="455">
        <f t="shared" ca="1" si="109"/>
        <v>78263775.798083961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78263775.798083961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326099.06582534983</v>
      </c>
      <c r="L1390" s="455">
        <f t="shared" ca="1" si="109"/>
        <v>78589874.863909304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78589874.863909304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327457.8119329554</v>
      </c>
      <c r="L1391" s="455">
        <f t="shared" ca="1" si="109"/>
        <v>78917332.675842255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78917332.675842255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328822.21948267607</v>
      </c>
      <c r="L1392" s="455">
        <f t="shared" ca="1" si="109"/>
        <v>79246154.895324931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79246154.895324931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330192.3120638539</v>
      </c>
      <c r="L1393" s="455">
        <f t="shared" ca="1" si="109"/>
        <v>79576347.207388788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79576347.207388788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331568.11336411996</v>
      </c>
      <c r="L1394" s="455">
        <f t="shared" ca="1" si="109"/>
        <v>79907915.320752904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79907915.320752904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332949.64716980373</v>
      </c>
      <c r="L1395" s="455">
        <f t="shared" ca="1" si="109"/>
        <v>80240864.967922702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80240864.967922702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334336.93736634462</v>
      </c>
      <c r="L1396" s="455">
        <f t="shared" ca="1" si="109"/>
        <v>80575201.905289054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80575201.905289054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335730.0079387044</v>
      </c>
      <c r="L1397" s="455">
        <f t="shared" ca="1" si="109"/>
        <v>80910931.913227752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80910931.913227752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337128.8829717823</v>
      </c>
      <c r="L1398" s="455">
        <f t="shared" ca="1" si="109"/>
        <v>81248060.79619953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81248060.79619953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338533.58665083139</v>
      </c>
      <c r="L1399" s="455">
        <f t="shared" ca="1" si="109"/>
        <v>81586594.382850364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81586594.382850364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339944.14326187654</v>
      </c>
      <c r="L1400" s="455">
        <f t="shared" ca="1" si="109"/>
        <v>81926538.526112244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81926538.526112244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341360.57719213434</v>
      </c>
      <c r="L1401" s="455">
        <f t="shared" ca="1" si="109"/>
        <v>82267899.103304371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82267899.103304371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342782.91293043486</v>
      </c>
      <c r="L1402" s="455">
        <f t="shared" ca="1" si="109"/>
        <v>82610682.0162348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82610682.0162348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344211.17506764497</v>
      </c>
      <c r="L1403" s="455">
        <f t="shared" ca="1" si="109"/>
        <v>82954893.191302449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82954893.191302449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345645.38829709351</v>
      </c>
      <c r="L1404" s="455">
        <f t="shared" ca="1" si="109"/>
        <v>83300538.579599544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83300538.579599544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347085.57741499809</v>
      </c>
      <c r="L1405" s="455">
        <f t="shared" ca="1" si="109"/>
        <v>83647624.157014549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83647624.157014549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348531.76732089394</v>
      </c>
      <c r="L1406" s="455">
        <f t="shared" ca="1" si="109"/>
        <v>83996155.92433545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83996155.92433545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349983.98301806435</v>
      </c>
      <c r="L1407" s="455">
        <f t="shared" ca="1" si="109"/>
        <v>84346139.90735352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84346139.90735352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351442.24961397302</v>
      </c>
      <c r="L1408" s="455">
        <f t="shared" ca="1" si="109"/>
        <v>84697582.156967491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84697582.156967491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352906.59232069785</v>
      </c>
      <c r="L1409" s="455">
        <f t="shared" ca="1" si="109"/>
        <v>85050488.749288186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85050488.749288186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354377.03645536746</v>
      </c>
      <c r="L1410" s="455">
        <f t="shared" ca="1" si="109"/>
        <v>85404865.785743549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85404865.785743549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355853.60744059813</v>
      </c>
      <c r="L1411" s="455">
        <f t="shared" ca="1" si="109"/>
        <v>85760719.39318414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85760719.39318414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357336.33080493391</v>
      </c>
      <c r="L1412" s="455">
        <f t="shared" ca="1" si="109"/>
        <v>86118055.723989069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86118055.723989069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358825.23218328779</v>
      </c>
      <c r="L1413" s="455">
        <f t="shared" ca="1" si="109"/>
        <v>86476880.956172362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86476880.956172362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360320.33731738484</v>
      </c>
      <c r="L1414" s="455">
        <f t="shared" ca="1" si="109"/>
        <v>86837201.293489754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86837201.293489754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361821.67205620732</v>
      </c>
      <c r="L1415" s="455">
        <f t="shared" ca="1" si="109"/>
        <v>87199022.965545967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87199022.965545967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363329.26235644153</v>
      </c>
      <c r="L1416" s="455">
        <f t="shared" ca="1" si="109"/>
        <v>87562352.227902412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87562352.227902412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364843.13428292674</v>
      </c>
      <c r="L1417" s="455">
        <f t="shared" ca="1" si="109"/>
        <v>87927195.362185344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87927195.362185344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366363.31400910561</v>
      </c>
      <c r="L1418" s="455">
        <f t="shared" ca="1" si="109"/>
        <v>88293558.676194444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88293558.676194444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367889.82781747682</v>
      </c>
      <c r="L1419" s="455">
        <f t="shared" ca="1" si="109"/>
        <v>88661448.504011914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88661448.504011914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369422.70210004965</v>
      </c>
      <c r="L1420" s="455">
        <f t="shared" ca="1" si="109"/>
        <v>89030871.206111968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89030871.206111968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370961.96335879987</v>
      </c>
      <c r="L1421" s="455">
        <f t="shared" ca="1" si="109"/>
        <v>89401833.169470772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89401833.169470772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372507.63820612821</v>
      </c>
      <c r="L1422" s="455">
        <f t="shared" ca="1" si="109"/>
        <v>89774340.807676896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89774340.807676896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374059.75336532039</v>
      </c>
      <c r="L1423" s="455">
        <f t="shared" ca="1" si="109"/>
        <v>90148400.561042219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90148400.561042219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375618.33567100926</v>
      </c>
      <c r="L1424" s="455">
        <f t="shared" ca="1" si="109"/>
        <v>90524018.896713227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90524018.896713227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377183.41206963843</v>
      </c>
      <c r="L1425" s="455">
        <f t="shared" ca="1" si="109"/>
        <v>90901202.308782861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90901202.308782861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378755.00961992861</v>
      </c>
      <c r="L1426" s="455">
        <f t="shared" ca="1" si="109"/>
        <v>91279957.318402782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91279957.318402782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380333.15549334494</v>
      </c>
      <c r="L1427" s="455">
        <f t="shared" ca="1" si="109"/>
        <v>91660290.473896131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91660290.473896131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381917.87697456719</v>
      </c>
      <c r="L1428" s="455">
        <f t="shared" ca="1" si="109"/>
        <v>92042208.350870699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92042208.350870699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383509.20146196126</v>
      </c>
      <c r="L1429" s="455">
        <f t="shared" ca="1" si="109"/>
        <v>92425717.552332655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92425717.552332655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385107.15646805271</v>
      </c>
      <c r="L1430" s="455">
        <f t="shared" ca="1" si="109"/>
        <v>92810824.708800703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92810824.708800703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386711.76962000295</v>
      </c>
      <c r="L1431" s="455">
        <f t="shared" ca="1" si="109"/>
        <v>93197536.478420705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93197536.478420705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388323.06866008625</v>
      </c>
      <c r="L1432" s="455">
        <f t="shared" ca="1" si="109"/>
        <v>93585859.547080785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93585859.547080785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389941.08144616993</v>
      </c>
      <c r="L1433" s="455">
        <f t="shared" ca="1" si="109"/>
        <v>93975800.628526956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93975800.628526956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391565.83595219563</v>
      </c>
      <c r="L1434" s="455">
        <f t="shared" ca="1" si="109"/>
        <v>94367366.464479148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94367366.464479148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393197.36026866309</v>
      </c>
      <c r="L1435" s="455">
        <f t="shared" ca="1" si="109"/>
        <v>94760563.824747816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94760563.824747816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394835.68260311591</v>
      </c>
      <c r="L1436" s="455">
        <f t="shared" ca="1" si="109"/>
        <v>95155399.507350937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95155399.507350937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396480.83128062892</v>
      </c>
      <c r="L1437" s="455">
        <f t="shared" ca="1" si="109"/>
        <v>95551880.33863157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95551880.33863157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398132.83474429819</v>
      </c>
      <c r="L1438" s="455">
        <f t="shared" ca="1" si="109"/>
        <v>95950013.173375875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95950013.173375875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399791.72155573283</v>
      </c>
      <c r="L1439" s="455">
        <f t="shared" ca="1" si="109"/>
        <v>96349804.894931614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96349804.894931614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401457.52039554837</v>
      </c>
      <c r="L1440" s="455">
        <f t="shared" ca="1" si="109"/>
        <v>96751262.415327162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96751262.415327162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403130.26006386318</v>
      </c>
      <c r="L1441" s="455">
        <f t="shared" ca="1" si="109"/>
        <v>97154392.675391018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97154392.675391018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404809.9694807959</v>
      </c>
      <c r="L1442" s="455">
        <f t="shared" ca="1" si="109"/>
        <v>97559202.644871816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97559202.644871816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406496.67768696591</v>
      </c>
      <c r="L1443" s="455">
        <f t="shared" ca="1" si="109"/>
        <v>97965699.322558776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97965699.322558776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408190.4138439949</v>
      </c>
      <c r="L1444" s="455">
        <f t="shared" ca="1" si="109"/>
        <v>98373889.736402765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98373889.736402765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409891.2072350115</v>
      </c>
      <c r="L1445" s="455">
        <f t="shared" ca="1" si="109"/>
        <v>98783780.943637773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98783780.943637773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411599.08726515737</v>
      </c>
      <c r="L1446" s="455">
        <f t="shared" ca="1" si="109"/>
        <v>99195380.030902937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99195380.030902937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413314.08346209559</v>
      </c>
      <c r="L1447" s="455">
        <f t="shared" ca="1" si="109"/>
        <v>99608694.114365026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99608694.114365026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415036.22547652095</v>
      </c>
      <c r="L1448" s="455">
        <f t="shared" ca="1" si="109"/>
        <v>100023730.33984154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100023730.33984154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416765.5430826731</v>
      </c>
      <c r="L1449" s="455">
        <f t="shared" ca="1" si="109"/>
        <v>100440495.88292421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100440495.88292421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418502.06617885089</v>
      </c>
      <c r="L1450" s="455">
        <f t="shared" ca="1" si="109"/>
        <v>100858997.94910307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100858997.94910307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420245.82478792948</v>
      </c>
      <c r="L1451" s="455">
        <f t="shared" ca="1" si="109"/>
        <v>101279243.773891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101279243.773891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421996.84905787918</v>
      </c>
      <c r="L1452" s="455">
        <f t="shared" ca="1" si="109"/>
        <v>101701240.62294888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101701240.62294888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423755.16926228703</v>
      </c>
      <c r="L1453" s="455">
        <f t="shared" ca="1" si="109"/>
        <v>102124995.79221117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102124995.79221117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425520.81580087991</v>
      </c>
      <c r="L1454" s="455">
        <f t="shared" ca="1" si="109"/>
        <v>102550516.60801205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102550516.60801205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427293.8192000502</v>
      </c>
      <c r="L1455" s="455">
        <f t="shared" ca="1" si="109"/>
        <v>102977810.4272121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102977810.4272121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429074.21011338377</v>
      </c>
      <c r="L1456" s="455">
        <f t="shared" ca="1" si="109"/>
        <v>103406884.63732548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103406884.63732548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430862.0193221895</v>
      </c>
      <c r="L1457" s="455">
        <f t="shared" ca="1" si="109"/>
        <v>103837746.65664767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103837746.65664767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432657.27773603192</v>
      </c>
      <c r="L1458" s="455">
        <f t="shared" ca="1" si="109"/>
        <v>104270403.93438371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104270403.93438371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434460.01639326545</v>
      </c>
      <c r="L1459" s="455">
        <f t="shared" ca="1" si="109"/>
        <v>104704863.95077696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104704863.95077696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436270.26646157063</v>
      </c>
      <c r="L1460" s="455">
        <f t="shared" ca="1" si="109"/>
        <v>105141134.21723853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105141134.21723853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438088.05923849379</v>
      </c>
      <c r="L1461" s="455">
        <f t="shared" ca="1" si="109"/>
        <v>105579222.27647702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105579222.27647702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439913.42615198757</v>
      </c>
      <c r="L1462" s="455">
        <f t="shared" ca="1" si="109"/>
        <v>106019135.70262901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106019135.70262901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441746.39876095427</v>
      </c>
      <c r="L1463" s="455">
        <f t="shared" ca="1" si="109"/>
        <v>106460882.10138997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106460882.10138997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443587.00875579152</v>
      </c>
      <c r="L1464" s="455">
        <f t="shared" ca="1" si="109"/>
        <v>106904469.11014576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106904469.11014576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445435.28795894067</v>
      </c>
      <c r="L1465" s="455">
        <f t="shared" ca="1" si="109"/>
        <v>107349904.3981047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107349904.3981047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447291.26832543628</v>
      </c>
      <c r="L1466" s="455">
        <f t="shared" ca="1" si="109"/>
        <v>107797195.66643013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107797195.66643013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449154.98194345884</v>
      </c>
      <c r="L1467" s="455">
        <f t="shared" ca="1" si="109"/>
        <v>108246350.64837359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108246350.64837359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451026.46103488997</v>
      </c>
      <c r="L1468" s="455">
        <f t="shared" ca="1" si="109"/>
        <v>108697377.10940848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108697377.10940848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452905.73795586865</v>
      </c>
      <c r="L1469" s="455">
        <f t="shared" ca="1" si="109"/>
        <v>109150282.84736435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109150282.84736435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454792.84519735147</v>
      </c>
      <c r="L1470" s="455">
        <f t="shared" ca="1" si="109"/>
        <v>109605075.6925617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109605075.6925617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456687.81538567372</v>
      </c>
      <c r="L1471" s="455">
        <f t="shared" ca="1" si="109"/>
        <v>110061763.50794737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110061763.50794737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458590.68128311401</v>
      </c>
      <c r="L1472" s="455">
        <f t="shared" ca="1" si="109"/>
        <v>110520354.18923049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110520354.18923049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460501.47578846029</v>
      </c>
      <c r="L1473" s="455">
        <f t="shared" ca="1" si="109"/>
        <v>110980855.66501895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110980855.66501895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462420.23193757888</v>
      </c>
      <c r="L1474" s="455">
        <f t="shared" ca="1" si="109"/>
        <v>111443275.89695652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111443275.89695652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464346.98290398548</v>
      </c>
      <c r="L1475" s="455">
        <f t="shared" ca="1" si="109"/>
        <v>111907622.87986051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111907622.87986051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466281.76199941878</v>
      </c>
      <c r="L1476" s="455">
        <f t="shared" ca="1" si="109"/>
        <v>112373904.64185992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112373904.64185992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468224.60267441632</v>
      </c>
      <c r="L1477" s="455">
        <f t="shared" ca="1" si="109"/>
        <v>112842129.24453433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112842129.24453433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470175.53851889301</v>
      </c>
      <c r="L1478" s="455">
        <f t="shared" ca="1" si="109"/>
        <v>113312304.78305322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113312304.78305322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472134.60326272174</v>
      </c>
      <c r="L1479" s="455">
        <f t="shared" ca="1" si="109"/>
        <v>113784439.38631594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113784439.38631594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474101.83077631635</v>
      </c>
      <c r="L1480" s="455">
        <f t="shared" ca="1" si="109"/>
        <v>114258541.21709226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114258541.21709226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476077.25507121766</v>
      </c>
      <c r="L1481" s="455">
        <f t="shared" ca="1" si="109"/>
        <v>114734618.47216348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114734618.47216348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478060.91030068119</v>
      </c>
      <c r="L1482" s="455">
        <f t="shared" ca="1" si="109"/>
        <v>115212679.38246417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115212679.38246417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480052.83076026739</v>
      </c>
      <c r="L1483" s="455">
        <f t="shared" ca="1" si="109"/>
        <v>115692732.21322444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115692732.21322444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482053.05088843516</v>
      </c>
      <c r="L1484" s="455">
        <f t="shared" ca="1" si="109"/>
        <v>116174785.26411287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116174785.26411287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484061.605267137</v>
      </c>
      <c r="L1485" s="455">
        <f t="shared" ca="1" si="109"/>
        <v>116658846.86938001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116658846.86938001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486078.52862241666</v>
      </c>
      <c r="L1486" s="455">
        <f t="shared" ca="1" si="109"/>
        <v>117144925.39800243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117144925.39800243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488103.85582501011</v>
      </c>
      <c r="L1487" s="455">
        <f t="shared" ca="1" si="109"/>
        <v>117633029.25382744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117633029.25382744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490137.62189094763</v>
      </c>
      <c r="L1488" s="455">
        <f t="shared" ca="1" si="109"/>
        <v>118123166.87571838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118123166.87571838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492179.86198215996</v>
      </c>
      <c r="L1489" s="455">
        <f t="shared" ca="1" si="109"/>
        <v>118615346.73770055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118615346.73770055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494230.61140708555</v>
      </c>
      <c r="L1490" s="455">
        <f t="shared" ca="1" si="109"/>
        <v>119109577.34910764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119109577.34910764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496289.90562128183</v>
      </c>
      <c r="L1491" s="455">
        <f t="shared" ca="1" si="109"/>
        <v>119605867.25472891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119605867.25472891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498357.7802280371</v>
      </c>
      <c r="L1492" s="455">
        <f t="shared" ca="1" si="109"/>
        <v>120104225.03495695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120104225.03495695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500434.27097898728</v>
      </c>
      <c r="L1493" s="455">
        <f t="shared" ca="1" si="109"/>
        <v>120604659.30593593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120604659.30593593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502519.41377473314</v>
      </c>
      <c r="L1494" s="455">
        <f t="shared" ca="1" si="109"/>
        <v>121107178.71971066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121107178.71971066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504613.24466546107</v>
      </c>
      <c r="L1495" s="455">
        <f t="shared" ca="1" si="109"/>
        <v>121611791.96437612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121611791.96437612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506715.79985156719</v>
      </c>
      <c r="L1496" s="455">
        <f t="shared" ca="1" si="109"/>
        <v>122118507.76422769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122118507.76422769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508827.11568428203</v>
      </c>
      <c r="L1497" s="455">
        <f t="shared" ca="1" si="109"/>
        <v>122627334.87991197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122627334.87991197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510947.2286662999</v>
      </c>
      <c r="L1498" s="455">
        <f t="shared" ca="1" si="109"/>
        <v>123138282.10857828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123138282.10857828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513076.17545240949</v>
      </c>
      <c r="L1499" s="455">
        <f t="shared" ca="1" si="109"/>
        <v>123651358.28403069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123651358.28403069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515213.99285012792</v>
      </c>
      <c r="L1500" s="455">
        <f t="shared" ca="1" si="109"/>
        <v>124166572.27688082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124166572.27688082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517360.71782033675</v>
      </c>
      <c r="L1501" s="455">
        <f t="shared" ca="1" si="109"/>
        <v>124683932.99470115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124683932.99470115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519516.38747792144</v>
      </c>
      <c r="L1502" s="455">
        <f t="shared" ca="1" si="109"/>
        <v>125203449.38217907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125203449.38217907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521681.03909241274</v>
      </c>
      <c r="L1503" s="455">
        <f t="shared" ca="1" si="109"/>
        <v>125725130.42127147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125725130.42127147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523854.71008863114</v>
      </c>
      <c r="L1504" s="455">
        <f t="shared" ca="1" si="109"/>
        <v>126248985.1313601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126248985.1313601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526037.43804733374</v>
      </c>
      <c r="L1505" s="455">
        <f t="shared" ca="1" si="109"/>
        <v>126775022.56940743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126775022.56940743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528229.26070586429</v>
      </c>
      <c r="L1506" s="455">
        <f t="shared" ca="1" si="109"/>
        <v>127303251.83011329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127303251.83011329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530430.21595880541</v>
      </c>
      <c r="L1507" s="455">
        <f t="shared" ca="1" si="109"/>
        <v>127833682.0460721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127833682.0460721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532640.34185863368</v>
      </c>
      <c r="L1508" s="455">
        <f t="shared" ca="1" si="109"/>
        <v>128366322.38793074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128366322.38793074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534859.67661637813</v>
      </c>
      <c r="L1509" s="455">
        <f t="shared" ca="1" si="109"/>
        <v>128901182.06454712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128901182.06454712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537088.2586022797</v>
      </c>
      <c r="L1510" s="455">
        <f t="shared" ca="1" si="109"/>
        <v>129438270.3231494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129438270.3231494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539326.12634645577</v>
      </c>
      <c r="L1511" s="455">
        <f t="shared" ca="1" si="109"/>
        <v>129977596.44949585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129977596.44949585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541573.31853956601</v>
      </c>
      <c r="L1512" s="455">
        <f t="shared" ca="1" si="109"/>
        <v>130519169.76803541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130519169.76803541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543829.87403348088</v>
      </c>
      <c r="L1513" s="455">
        <f t="shared" ca="1" si="109"/>
        <v>131062999.64206889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131062999.64206889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546095.8318419538</v>
      </c>
      <c r="L1514" s="455">
        <f t="shared" ca="1" si="109"/>
        <v>131609095.47391085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131609095.47391085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548371.23114129528</v>
      </c>
      <c r="L1515" s="455">
        <f t="shared" ca="1" si="109"/>
        <v>132157466.70505215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132157466.70505215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550656.11127105064</v>
      </c>
      <c r="L1516" s="455">
        <f t="shared" ca="1" si="109"/>
        <v>132708122.81632321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132708122.81632321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552950.51173467992</v>
      </c>
      <c r="L1517" s="455">
        <f t="shared" ca="1" si="109"/>
        <v>133261073.32805789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133261073.32805789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555254.47220024117</v>
      </c>
      <c r="L1518" s="455">
        <f t="shared" ca="1" si="109"/>
        <v>133816327.80025813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133816327.80025813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557568.03250107542</v>
      </c>
      <c r="L1519" s="455">
        <f t="shared" ca="1" si="109"/>
        <v>134373895.8327592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134373895.8327592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559891.23263649666</v>
      </c>
      <c r="L1520" s="455">
        <f t="shared" ca="1" si="109"/>
        <v>134933787.06539571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134933787.06539571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562224.1127724821</v>
      </c>
      <c r="L1521" s="455">
        <f t="shared" ca="1" si="109"/>
        <v>135496011.17816821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135496011.17816821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564566.71324236749</v>
      </c>
      <c r="L1522" s="455">
        <f t="shared" ca="1" si="109"/>
        <v>136060577.89141059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136060577.89141059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566919.07454754412</v>
      </c>
      <c r="L1523" s="455">
        <f t="shared" ca="1" si="109"/>
        <v>136627496.96595812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136627496.96595812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569281.2373581588</v>
      </c>
      <c r="L1524" s="455">
        <f t="shared" ca="1" si="109"/>
        <v>137196778.20331627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137196778.20331627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571653.24251381774</v>
      </c>
      <c r="L1525" s="455">
        <f t="shared" ca="1" si="109"/>
        <v>137768431.44583008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137768431.44583008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574035.13102429197</v>
      </c>
      <c r="L1526" s="455">
        <f t="shared" ca="1" si="109"/>
        <v>138342466.57685438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138342466.57685438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576426.94407022651</v>
      </c>
      <c r="L1527" s="455">
        <f t="shared" ca="1" si="109"/>
        <v>138918893.5209246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138918893.5209246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578828.72300385253</v>
      </c>
      <c r="L1528" s="455">
        <f t="shared" ca="1" si="109"/>
        <v>139497722.24392846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139497722.24392846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581240.50934970193</v>
      </c>
      <c r="L1529" s="455">
        <f t="shared" ca="1" si="109"/>
        <v>140078962.75327817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140078962.75327817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583662.34480532573</v>
      </c>
      <c r="L1530" s="455">
        <f t="shared" ca="1" si="109"/>
        <v>140662625.0980835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140662625.0980835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586094.2712420146</v>
      </c>
      <c r="L1531" s="455">
        <f t="shared" ca="1" si="109"/>
        <v>141248719.36932552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141248719.36932552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588536.33070552303</v>
      </c>
      <c r="L1532" s="455">
        <f t="shared" ca="1" si="109"/>
        <v>141837255.70003104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141837255.70003104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590988.56541679602</v>
      </c>
      <c r="L1533" s="455">
        <f t="shared" ca="1" si="109"/>
        <v>142428244.26544783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142428244.26544783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593451.01777269924</v>
      </c>
      <c r="L1534" s="455">
        <f t="shared" ca="1" si="109"/>
        <v>143021695.28322053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143021695.28322053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595923.73034675221</v>
      </c>
      <c r="L1535" s="455">
        <f t="shared" ca="1" si="109"/>
        <v>143617619.01356727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143617619.01356727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598406.74588986358</v>
      </c>
      <c r="L1536" s="455">
        <f t="shared" ca="1" si="109"/>
        <v>144216025.75945714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144216025.75945714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600900.1073310714</v>
      </c>
      <c r="L1537" s="455">
        <f t="shared" ca="1" si="109"/>
        <v>144816925.86678821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144816925.86678821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603403.85777828423</v>
      </c>
      <c r="L1538" s="455">
        <f t="shared" ref="L1538:L1792" ca="1" si="114">I1538-J1538+K1538</f>
        <v>145420329.72456649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145420329.72456649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605918.04051902704</v>
      </c>
      <c r="L1539" s="455">
        <f t="shared" ca="1" si="114"/>
        <v>146026247.76508552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146026247.76508552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608442.69902118971</v>
      </c>
      <c r="L1540" s="455">
        <f t="shared" ca="1" si="114"/>
        <v>146634690.46410671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146634690.46410671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610977.87693377794</v>
      </c>
      <c r="L1541" s="455">
        <f t="shared" ca="1" si="114"/>
        <v>147245668.34104049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147245668.34104049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613523.61808766867</v>
      </c>
      <c r="L1542" s="455">
        <f t="shared" ca="1" si="114"/>
        <v>147859191.95912817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147859191.95912817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616079.96649636736</v>
      </c>
      <c r="L1543" s="455">
        <f t="shared" ca="1" si="114"/>
        <v>148475271.92562455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148475271.92562455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618646.96635676897</v>
      </c>
      <c r="L1544" s="455">
        <f t="shared" ca="1" si="114"/>
        <v>149093918.8919813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149093918.8919813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621224.66204992204</v>
      </c>
      <c r="L1545" s="455">
        <f t="shared" ca="1" si="114"/>
        <v>149715143.55403122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149715143.55403122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623813.09814179677</v>
      </c>
      <c r="L1546" s="455">
        <f t="shared" ca="1" si="114"/>
        <v>150338956.65217301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150338956.65217301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626412.31938405416</v>
      </c>
      <c r="L1547" s="455">
        <f t="shared" ca="1" si="114"/>
        <v>150965368.97155708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150965368.97155708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629022.37071482115</v>
      </c>
      <c r="L1548" s="455">
        <f t="shared" ca="1" si="114"/>
        <v>151594391.34227189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151594391.34227189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631643.29725946626</v>
      </c>
      <c r="L1549" s="455">
        <f t="shared" ca="1" si="114"/>
        <v>152226034.63953137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152226034.63953137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634275.14433138072</v>
      </c>
      <c r="L1550" s="455">
        <f t="shared" ca="1" si="114"/>
        <v>152860309.78386277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152860309.78386277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636917.95743276156</v>
      </c>
      <c r="L1551" s="455">
        <f t="shared" ca="1" si="114"/>
        <v>153497227.74129552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153497227.74129552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639571.78225539799</v>
      </c>
      <c r="L1552" s="455">
        <f t="shared" ca="1" si="114"/>
        <v>154136799.52355093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154136799.52355093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642236.66468146222</v>
      </c>
      <c r="L1553" s="455">
        <f t="shared" ca="1" si="114"/>
        <v>154779036.18823239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154779036.18823239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644912.65078430157</v>
      </c>
      <c r="L1554" s="455">
        <f t="shared" ca="1" si="114"/>
        <v>155423948.83901671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155423948.83901671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647599.78682923631</v>
      </c>
      <c r="L1555" s="455">
        <f t="shared" ca="1" si="114"/>
        <v>156071548.62584594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156071548.62584594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650298.11927435803</v>
      </c>
      <c r="L1556" s="455">
        <f t="shared" ca="1" si="114"/>
        <v>156721846.74512029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156721846.74512029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653007.69477133453</v>
      </c>
      <c r="L1557" s="455">
        <f t="shared" ca="1" si="114"/>
        <v>157374854.43989164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157374854.43989164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655728.56016621517</v>
      </c>
      <c r="L1558" s="455">
        <f t="shared" ca="1" si="114"/>
        <v>158030583.00005785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158030583.00005785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658460.76250024105</v>
      </c>
      <c r="L1559" s="455">
        <f t="shared" ca="1" si="114"/>
        <v>158689043.76255807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158689043.76255807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661204.34901065868</v>
      </c>
      <c r="L1560" s="455">
        <f t="shared" ca="1" si="114"/>
        <v>159350248.11156872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159350248.11156872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663959.36713153636</v>
      </c>
      <c r="L1561" s="455">
        <f t="shared" ca="1" si="114"/>
        <v>160014207.47870025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160014207.47870025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666725.86449458438</v>
      </c>
      <c r="L1562" s="455">
        <f t="shared" ca="1" si="114"/>
        <v>160680933.34319484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160680933.34319484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669503.88892997848</v>
      </c>
      <c r="L1563" s="455">
        <f t="shared" ca="1" si="114"/>
        <v>161350437.23212484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161350437.23212484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672293.48846718681</v>
      </c>
      <c r="L1564" s="455">
        <f t="shared" ca="1" si="114"/>
        <v>162022730.72059202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162022730.72059202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675094.71133580012</v>
      </c>
      <c r="L1565" s="455">
        <f t="shared" ca="1" si="114"/>
        <v>162697825.43192783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162697825.43192783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677907.6059663659</v>
      </c>
      <c r="L1566" s="455">
        <f t="shared" ca="1" si="114"/>
        <v>163375733.03789419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163375733.03789419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680732.2209912258</v>
      </c>
      <c r="L1567" s="455">
        <f t="shared" ca="1" si="114"/>
        <v>164056465.25888541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164056465.25888541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683568.60524535587</v>
      </c>
      <c r="L1568" s="455">
        <f t="shared" ca="1" si="114"/>
        <v>164740033.86413077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164740033.86413077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686416.80776721146</v>
      </c>
      <c r="L1569" s="455">
        <f t="shared" ca="1" si="114"/>
        <v>165426450.67189798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165426450.67189798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689276.87779957487</v>
      </c>
      <c r="L1570" s="455">
        <f t="shared" ca="1" si="114"/>
        <v>166115727.54969755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166115727.54969755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692148.86479040643</v>
      </c>
      <c r="L1571" s="455">
        <f t="shared" ca="1" si="114"/>
        <v>166807876.41448796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166807876.41448796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695032.81839369982</v>
      </c>
      <c r="L1572" s="455">
        <f t="shared" ca="1" si="114"/>
        <v>167502909.23288167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167502909.23288167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697928.78847034031</v>
      </c>
      <c r="L1573" s="455">
        <f t="shared" ca="1" si="114"/>
        <v>168200838.02135199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168200838.02135199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700836.82508896664</v>
      </c>
      <c r="L1574" s="455">
        <f t="shared" ca="1" si="114"/>
        <v>168901674.84644097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168901674.84644097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703756.97852683743</v>
      </c>
      <c r="L1575" s="455">
        <f t="shared" ca="1" si="114"/>
        <v>169605431.8249678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169605431.8249678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706689.29927069915</v>
      </c>
      <c r="L1576" s="455">
        <f t="shared" ca="1" si="114"/>
        <v>170312121.12423849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170312121.12423849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709633.83801766043</v>
      </c>
      <c r="L1577" s="455">
        <f t="shared" ca="1" si="114"/>
        <v>171021754.96225616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171021754.96225616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712590.64567606733</v>
      </c>
      <c r="L1578" s="455">
        <f t="shared" ca="1" si="114"/>
        <v>171734345.60793224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171734345.60793224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715559.77336638432</v>
      </c>
      <c r="L1579" s="455">
        <f t="shared" ca="1" si="114"/>
        <v>172449905.38129863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172449905.38129863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718541.2724220776</v>
      </c>
      <c r="L1580" s="455">
        <f t="shared" ca="1" si="114"/>
        <v>173168446.65372071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173168446.65372071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721535.19439050299</v>
      </c>
      <c r="L1581" s="455">
        <f t="shared" ca="1" si="114"/>
        <v>173889981.84811121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173889981.84811121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724541.59103379666</v>
      </c>
      <c r="L1582" s="455">
        <f t="shared" ca="1" si="114"/>
        <v>174614523.439145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174614523.439145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727560.51432977081</v>
      </c>
      <c r="L1583" s="455">
        <f t="shared" ca="1" si="114"/>
        <v>175342083.95347476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175342083.95347476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730592.01647281146</v>
      </c>
      <c r="L1584" s="455">
        <f t="shared" ca="1" si="114"/>
        <v>176072675.96994758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176072675.96994758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733636.14987478161</v>
      </c>
      <c r="L1585" s="455">
        <f t="shared" ca="1" si="114"/>
        <v>176806312.11982235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176806312.11982235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736692.96716592647</v>
      </c>
      <c r="L1586" s="455">
        <f t="shared" ca="1" si="114"/>
        <v>177543005.08698827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177543005.08698827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739762.52119578444</v>
      </c>
      <c r="L1587" s="455">
        <f t="shared" ca="1" si="114"/>
        <v>178282767.60818407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178282767.60818407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742844.86503410025</v>
      </c>
      <c r="L1588" s="455">
        <f t="shared" ca="1" si="114"/>
        <v>179025612.47321817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179025612.47321817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745940.05197174242</v>
      </c>
      <c r="L1589" s="455">
        <f t="shared" ca="1" si="114"/>
        <v>179771552.52518991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179771552.52518991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749048.13552162459</v>
      </c>
      <c r="L1590" s="455">
        <f t="shared" ca="1" si="114"/>
        <v>180520600.66071153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180520600.66071153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752169.16941963136</v>
      </c>
      <c r="L1591" s="455">
        <f t="shared" ca="1" si="114"/>
        <v>181272769.83013117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181272769.83013117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755303.20762554649</v>
      </c>
      <c r="L1592" s="455">
        <f t="shared" ca="1" si="114"/>
        <v>182028073.03775671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182028073.03775671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758450.30432398629</v>
      </c>
      <c r="L1593" s="455">
        <f t="shared" ca="1" si="114"/>
        <v>182786523.34208071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182786523.34208071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761610.5139253363</v>
      </c>
      <c r="L1594" s="455">
        <f t="shared" ca="1" si="114"/>
        <v>183548133.85600606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183548133.85600606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764783.89106669184</v>
      </c>
      <c r="L1595" s="455">
        <f t="shared" ca="1" si="114"/>
        <v>184312917.74707276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184312917.74707276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767970.49061280314</v>
      </c>
      <c r="L1596" s="455">
        <f t="shared" ca="1" si="114"/>
        <v>185080888.23768556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185080888.23768556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771170.36765702313</v>
      </c>
      <c r="L1597" s="455">
        <f t="shared" ca="1" si="114"/>
        <v>185852058.6053426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185852058.6053426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774383.57752226084</v>
      </c>
      <c r="L1598" s="455">
        <f t="shared" ca="1" si="114"/>
        <v>186626442.18286484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186626442.18286484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777610.17576193681</v>
      </c>
      <c r="L1599" s="455">
        <f t="shared" ca="1" si="114"/>
        <v>187404052.35862678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187404052.35862678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780850.21816094487</v>
      </c>
      <c r="L1600" s="455">
        <f t="shared" ca="1" si="114"/>
        <v>188184902.57678774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188184902.57678774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784103.76073661563</v>
      </c>
      <c r="L1601" s="455">
        <f t="shared" ca="1" si="114"/>
        <v>188969006.33752435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188969006.33752435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787370.85973968485</v>
      </c>
      <c r="L1602" s="455">
        <f t="shared" ca="1" si="114"/>
        <v>189756377.19726405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189756377.19726405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790651.5716552668</v>
      </c>
      <c r="L1603" s="455">
        <f t="shared" ca="1" si="114"/>
        <v>190547028.76891932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190547028.76891932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793945.95320383052</v>
      </c>
      <c r="L1604" s="455">
        <f t="shared" ca="1" si="114"/>
        <v>191340974.72212315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191340974.72212315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797254.06134217978</v>
      </c>
      <c r="L1605" s="455">
        <f t="shared" ca="1" si="114"/>
        <v>192138228.78346533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192138228.78346533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800575.9532644389</v>
      </c>
      <c r="L1606" s="455">
        <f t="shared" ca="1" si="114"/>
        <v>192938804.73672977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192938804.73672977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803911.68640304066</v>
      </c>
      <c r="L1607" s="455">
        <f t="shared" ca="1" si="114"/>
        <v>193742716.42313281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193742716.42313281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807261.31842972001</v>
      </c>
      <c r="L1608" s="455">
        <f t="shared" ca="1" si="114"/>
        <v>194549977.74156252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194549977.74156252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810624.90725651046</v>
      </c>
      <c r="L1609" s="455">
        <f t="shared" ca="1" si="114"/>
        <v>195360602.64881903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195360602.64881903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814002.51103674597</v>
      </c>
      <c r="L1610" s="455">
        <f t="shared" ca="1" si="114"/>
        <v>196174605.15985578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196174605.15985578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817394.18816606572</v>
      </c>
      <c r="L1611" s="455">
        <f t="shared" ca="1" si="114"/>
        <v>196991999.34802184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196991999.34802184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820799.99728342425</v>
      </c>
      <c r="L1612" s="455">
        <f t="shared" ca="1" si="114"/>
        <v>197812799.34530526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197812799.34530526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824219.99727210531</v>
      </c>
      <c r="L1613" s="455">
        <f t="shared" ca="1" si="114"/>
        <v>198637019.34257737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198637019.34257737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827654.24726073898</v>
      </c>
      <c r="L1614" s="455">
        <f t="shared" ca="1" si="114"/>
        <v>199464673.58983812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199464673.58983812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831102.80662432546</v>
      </c>
      <c r="L1615" s="455">
        <f t="shared" ca="1" si="114"/>
        <v>200295776.39646244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200295776.39646244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834565.73498526018</v>
      </c>
      <c r="L1616" s="455">
        <f t="shared" ca="1" si="114"/>
        <v>201130342.1314477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201130342.1314477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838043.09221436537</v>
      </c>
      <c r="L1617" s="455">
        <f t="shared" ca="1" si="114"/>
        <v>201968385.22366208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201968385.22366208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841534.93843192526</v>
      </c>
      <c r="L1618" s="455">
        <f t="shared" ca="1" si="114"/>
        <v>202809920.162094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202809920.162094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845041.33400872501</v>
      </c>
      <c r="L1619" s="455">
        <f t="shared" ca="1" si="114"/>
        <v>203654961.49610272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203654961.49610272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848562.33956709469</v>
      </c>
      <c r="L1620" s="455">
        <f t="shared" ca="1" si="114"/>
        <v>204503523.83566982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204503523.83566982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852098.01598195755</v>
      </c>
      <c r="L1621" s="455">
        <f t="shared" ca="1" si="114"/>
        <v>205355621.85165179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205355621.85165179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855648.42438188242</v>
      </c>
      <c r="L1622" s="455">
        <f t="shared" ca="1" si="114"/>
        <v>206211270.27603367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206211270.27603367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859213.62615014031</v>
      </c>
      <c r="L1623" s="455">
        <f t="shared" ca="1" si="114"/>
        <v>207070483.9021838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207070483.9021838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862793.68292576587</v>
      </c>
      <c r="L1624" s="455">
        <f t="shared" ca="1" si="114"/>
        <v>207933277.58510956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207933277.58510956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866388.65660462319</v>
      </c>
      <c r="L1625" s="455">
        <f t="shared" ca="1" si="114"/>
        <v>208799666.24171418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208799666.24171418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869998.60934047576</v>
      </c>
      <c r="L1626" s="455">
        <f t="shared" ca="1" si="114"/>
        <v>209669664.85105467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209669664.85105467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873623.60354606109</v>
      </c>
      <c r="L1627" s="455">
        <f t="shared" ca="1" si="114"/>
        <v>210543288.45460072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210543288.45460072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877263.70189416956</v>
      </c>
      <c r="L1628" s="455">
        <f t="shared" ca="1" si="114"/>
        <v>211420552.15649489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211420552.15649489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880918.96731872868</v>
      </c>
      <c r="L1629" s="455">
        <f t="shared" ca="1" si="114"/>
        <v>212301471.12381363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212301471.12381363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884589.4630158901</v>
      </c>
      <c r="L1630" s="455">
        <f t="shared" ca="1" si="114"/>
        <v>213186060.58682951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213186060.58682951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888275.25244512304</v>
      </c>
      <c r="L1631" s="455">
        <f t="shared" ca="1" si="114"/>
        <v>214074335.83927464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214074335.83927464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891976.39933031099</v>
      </c>
      <c r="L1632" s="455">
        <f t="shared" ca="1" si="114"/>
        <v>214966312.23860496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214966312.23860496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895692.96766085399</v>
      </c>
      <c r="L1633" s="455">
        <f t="shared" ca="1" si="114"/>
        <v>215862005.20626581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215862005.20626581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899425.02169277414</v>
      </c>
      <c r="L1634" s="455">
        <f t="shared" ca="1" si="114"/>
        <v>216761430.22795859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216761430.22795859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903172.62594982749</v>
      </c>
      <c r="L1635" s="455">
        <f t="shared" ca="1" si="114"/>
        <v>217664602.85390842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217664602.85390842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906935.84522461856</v>
      </c>
      <c r="L1636" s="455">
        <f t="shared" ca="1" si="114"/>
        <v>218571538.69913304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218571538.69913304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910714.74457972101</v>
      </c>
      <c r="L1637" s="455">
        <f t="shared" ca="1" si="114"/>
        <v>219482253.44371277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219482253.44371277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914509.3893488032</v>
      </c>
      <c r="L1638" s="455">
        <f t="shared" ca="1" si="114"/>
        <v>220396762.83306158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220396762.83306158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918319.84513775655</v>
      </c>
      <c r="L1639" s="455">
        <f t="shared" ca="1" si="114"/>
        <v>221315082.67819932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221315082.67819932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922146.17782583041</v>
      </c>
      <c r="L1640" s="455">
        <f t="shared" ca="1" si="114"/>
        <v>222237228.85602516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222237228.85602516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925988.45356677135</v>
      </c>
      <c r="L1641" s="455">
        <f t="shared" ca="1" si="114"/>
        <v>223163217.30959192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223163217.30959192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929846.73878996633</v>
      </c>
      <c r="L1642" s="455">
        <f t="shared" ca="1" si="114"/>
        <v>224093064.04838189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224093064.04838189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933721.10020159127</v>
      </c>
      <c r="L1643" s="455">
        <f t="shared" ca="1" si="114"/>
        <v>225026785.14858347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225026785.14858347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937611.60478576447</v>
      </c>
      <c r="L1644" s="455">
        <f t="shared" ca="1" si="114"/>
        <v>225964396.75336924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225964396.75336924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941518.3198057051</v>
      </c>
      <c r="L1645" s="455">
        <f t="shared" ca="1" si="114"/>
        <v>226905915.07317495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226905915.07317495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945441.31280489557</v>
      </c>
      <c r="L1646" s="455">
        <f t="shared" ca="1" si="114"/>
        <v>227851356.38597986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227851356.38597986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949380.65160824952</v>
      </c>
      <c r="L1647" s="455">
        <f t="shared" ca="1" si="114"/>
        <v>228800737.03758812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228800737.03758812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953336.40432328382</v>
      </c>
      <c r="L1648" s="455">
        <f t="shared" ca="1" si="114"/>
        <v>229754073.4419114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229754073.4419114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957308.63934129744</v>
      </c>
      <c r="L1649" s="455">
        <f t="shared" ca="1" si="114"/>
        <v>230711382.08125269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230711382.08125269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961297.42533855303</v>
      </c>
      <c r="L1650" s="455">
        <f t="shared" ca="1" si="114"/>
        <v>231672679.50659126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231672679.50659126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965302.83127746359</v>
      </c>
      <c r="L1651" s="455">
        <f t="shared" ca="1" si="114"/>
        <v>232637982.33786872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232637982.33786872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969324.92640778632</v>
      </c>
      <c r="L1652" s="455">
        <f t="shared" ca="1" si="114"/>
        <v>233607307.2642765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233607307.2642765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973363.78026781871</v>
      </c>
      <c r="L1653" s="455">
        <f t="shared" ca="1" si="114"/>
        <v>234580671.04454431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234580671.04454431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977419.4626856012</v>
      </c>
      <c r="L1654" s="455">
        <f t="shared" ca="1" si="114"/>
        <v>235558090.50722992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235558090.50722992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981492.04378012463</v>
      </c>
      <c r="L1655" s="455">
        <f t="shared" ca="1" si="114"/>
        <v>236539582.55101004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236539582.55101004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985581.59396254166</v>
      </c>
      <c r="L1656" s="455">
        <f t="shared" ca="1" si="114"/>
        <v>237525164.14497259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237525164.14497259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989688.18393738568</v>
      </c>
      <c r="L1657" s="455">
        <f t="shared" ca="1" si="114"/>
        <v>238514852.32890999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238514852.32890999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993811.88470379158</v>
      </c>
      <c r="L1658" s="455">
        <f t="shared" ca="1" si="114"/>
        <v>239508664.21361378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239508664.21361378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997952.76755672391</v>
      </c>
      <c r="L1659" s="455">
        <f t="shared" ca="1" si="114"/>
        <v>240506616.98117051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240506616.98117051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1002110.9040882103</v>
      </c>
      <c r="L1660" s="455">
        <f t="shared" ca="1" si="114"/>
        <v>241508727.8852587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241508727.8852587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1006286.366188578</v>
      </c>
      <c r="L1661" s="455">
        <f t="shared" ca="1" si="114"/>
        <v>242515014.25144729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242515014.25144729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1010479.2260476971</v>
      </c>
      <c r="L1662" s="455">
        <f t="shared" ca="1" si="114"/>
        <v>243525493.47749498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243525493.47749498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1014689.5561562291</v>
      </c>
      <c r="L1663" s="455">
        <f t="shared" ca="1" si="114"/>
        <v>244540183.0336512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244540183.0336512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1018917.42930688</v>
      </c>
      <c r="L1664" s="455">
        <f t="shared" ca="1" si="114"/>
        <v>245559100.4629581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245559100.4629581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1023162.9185956587</v>
      </c>
      <c r="L1665" s="455">
        <f t="shared" ca="1" si="114"/>
        <v>246582263.38155377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246582263.38155377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1027426.0974231407</v>
      </c>
      <c r="L1666" s="455">
        <f t="shared" ca="1" si="114"/>
        <v>247609689.47897691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247609689.47897691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1031707.0394957371</v>
      </c>
      <c r="L1667" s="455">
        <f t="shared" ca="1" si="114"/>
        <v>248641396.51847264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248641396.51847264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1036005.8188269694</v>
      </c>
      <c r="L1668" s="455">
        <f t="shared" ca="1" si="114"/>
        <v>249677402.33729962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249677402.33729962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1040322.5097387484</v>
      </c>
      <c r="L1669" s="455">
        <f t="shared" ca="1" si="114"/>
        <v>250717724.84703836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250717724.84703836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1044657.1868626598</v>
      </c>
      <c r="L1670" s="455">
        <f t="shared" ca="1" si="114"/>
        <v>251762382.03390101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251762382.03390101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1049009.9251412542</v>
      </c>
      <c r="L1671" s="455">
        <f t="shared" ca="1" si="114"/>
        <v>252811391.95904225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252811391.95904225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1053380.7998293426</v>
      </c>
      <c r="L1672" s="455">
        <f t="shared" ca="1" si="114"/>
        <v>253864772.75887159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253864772.75887159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1057769.8864952982</v>
      </c>
      <c r="L1673" s="455">
        <f t="shared" ca="1" si="114"/>
        <v>254922542.64536688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254922542.64536688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1062177.2610223619</v>
      </c>
      <c r="L1674" s="455">
        <f t="shared" ca="1" si="114"/>
        <v>255984719.90638924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255984719.90638924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1066602.9996099551</v>
      </c>
      <c r="L1675" s="455">
        <f t="shared" ca="1" si="114"/>
        <v>257051322.90599918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257051322.90599918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1071047.1787749964</v>
      </c>
      <c r="L1676" s="455">
        <f t="shared" ca="1" si="114"/>
        <v>258122370.08477417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258122370.08477417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1075509.8753532257</v>
      </c>
      <c r="L1677" s="455">
        <f t="shared" ca="1" si="114"/>
        <v>259197879.96012738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259197879.96012738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1079991.1665005307</v>
      </c>
      <c r="L1678" s="455">
        <f t="shared" ca="1" si="114"/>
        <v>260277871.12662792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260277871.12662792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1084491.129694283</v>
      </c>
      <c r="L1679" s="455">
        <f t="shared" ca="1" si="114"/>
        <v>261362362.25632221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261362362.25632221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1089009.8427346759</v>
      </c>
      <c r="L1680" s="455">
        <f t="shared" ca="1" si="114"/>
        <v>262451372.09905687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262451372.09905687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1093547.3837460703</v>
      </c>
      <c r="L1681" s="455">
        <f t="shared" ca="1" si="114"/>
        <v>263544919.48280293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263544919.48280293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1098103.8311783455</v>
      </c>
      <c r="L1682" s="455">
        <f t="shared" ca="1" si="114"/>
        <v>264643023.31398126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264643023.31398126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1102679.2638082553</v>
      </c>
      <c r="L1683" s="455">
        <f t="shared" ca="1" si="114"/>
        <v>265745702.57778952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265745702.57778952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1107273.7607407896</v>
      </c>
      <c r="L1684" s="455">
        <f t="shared" ca="1" si="114"/>
        <v>266852976.3385303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266852976.3385303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1111887.4014105431</v>
      </c>
      <c r="L1685" s="455">
        <f t="shared" ca="1" si="114"/>
        <v>267964863.73994085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267964863.73994085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1116520.2655830868</v>
      </c>
      <c r="L1686" s="455">
        <f t="shared" ca="1" si="114"/>
        <v>269081384.00552392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269081384.00552392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1121172.4333563496</v>
      </c>
      <c r="L1687" s="455">
        <f t="shared" ca="1" si="114"/>
        <v>270202556.43888026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270202556.43888026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1125843.9851620011</v>
      </c>
      <c r="L1688" s="455">
        <f t="shared" ca="1" si="114"/>
        <v>271328400.42404228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271328400.42404228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1130535.0017668428</v>
      </c>
      <c r="L1689" s="455">
        <f t="shared" ca="1" si="114"/>
        <v>272458935.42580914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272458935.42580914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1135245.5642742047</v>
      </c>
      <c r="L1690" s="455">
        <f t="shared" ca="1" si="114"/>
        <v>273594180.99008334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273594180.99008334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1139975.7541253471</v>
      </c>
      <c r="L1691" s="455">
        <f t="shared" ca="1" si="114"/>
        <v>274734156.74420869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274734156.74420869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1144725.6531008696</v>
      </c>
      <c r="L1692" s="455">
        <f t="shared" ca="1" si="114"/>
        <v>275878882.39730954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275878882.39730954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1149495.3433221232</v>
      </c>
      <c r="L1693" s="455">
        <f t="shared" ca="1" si="114"/>
        <v>277028377.74063164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277028377.74063164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1154284.9072526318</v>
      </c>
      <c r="L1694" s="455">
        <f t="shared" ca="1" si="114"/>
        <v>278182662.64788425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278182662.64788425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1159094.4276995177</v>
      </c>
      <c r="L1695" s="455">
        <f t="shared" ca="1" si="114"/>
        <v>279341757.07558376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279341757.07558376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1163923.9878149324</v>
      </c>
      <c r="L1696" s="455">
        <f t="shared" ca="1" si="114"/>
        <v>280505681.06339866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280505681.06339866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1168773.6710974944</v>
      </c>
      <c r="L1697" s="455">
        <f t="shared" ca="1" si="114"/>
        <v>281674454.73449618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281674454.73449618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1173643.5613937341</v>
      </c>
      <c r="L1698" s="455">
        <f t="shared" ca="1" si="114"/>
        <v>282848098.29588991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282848098.29588991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1178533.7428995413</v>
      </c>
      <c r="L1699" s="455">
        <f t="shared" ca="1" si="114"/>
        <v>284026632.03878945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284026632.03878945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1183444.3001616227</v>
      </c>
      <c r="L1700" s="455">
        <f t="shared" ca="1" si="114"/>
        <v>285210076.33895105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285210076.33895105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1188375.3180789626</v>
      </c>
      <c r="L1701" s="455">
        <f t="shared" ca="1" si="114"/>
        <v>286398451.65702999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286398451.65702999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1193326.8819042917</v>
      </c>
      <c r="L1702" s="455">
        <f t="shared" ca="1" si="114"/>
        <v>287591778.53893429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287591778.53893429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1198299.0772455595</v>
      </c>
      <c r="L1703" s="455">
        <f t="shared" ca="1" si="114"/>
        <v>288790077.61617982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288790077.61617982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1203291.9900674159</v>
      </c>
      <c r="L1704" s="455">
        <f t="shared" ca="1" si="114"/>
        <v>289993369.60624725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289993369.60624725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1208305.7066926968</v>
      </c>
      <c r="L1705" s="455">
        <f t="shared" ca="1" si="114"/>
        <v>291201675.31293994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291201675.31293994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1213340.3138039163</v>
      </c>
      <c r="L1706" s="455">
        <f t="shared" ca="1" si="114"/>
        <v>292415015.62674385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292415015.62674385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1218395.8984447659</v>
      </c>
      <c r="L1707" s="455">
        <f t="shared" ca="1" si="114"/>
        <v>293633411.52518862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293633411.52518862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1223472.5480216192</v>
      </c>
      <c r="L1708" s="455">
        <f t="shared" ca="1" si="114"/>
        <v>294856884.07321024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294856884.07321024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1228570.3503050427</v>
      </c>
      <c r="L1709" s="455">
        <f t="shared" ca="1" si="114"/>
        <v>296085454.42351526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296085454.42351526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1233689.3934313136</v>
      </c>
      <c r="L1710" s="455">
        <f t="shared" ca="1" si="114"/>
        <v>297319143.81694657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297319143.81694657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1238829.7659039439</v>
      </c>
      <c r="L1711" s="455">
        <f t="shared" ca="1" si="114"/>
        <v>298557973.58285052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298557973.58285052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1243991.5565952105</v>
      </c>
      <c r="L1712" s="455">
        <f t="shared" ca="1" si="114"/>
        <v>299801965.13944572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299801965.13944572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1249174.8547476905</v>
      </c>
      <c r="L1713" s="455">
        <f t="shared" ca="1" si="114"/>
        <v>301051139.99419343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301051139.99419343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1254379.7499758059</v>
      </c>
      <c r="L1714" s="455">
        <f t="shared" ca="1" si="114"/>
        <v>302305519.74416924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302305519.74416924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1259606.3322673717</v>
      </c>
      <c r="L1715" s="455">
        <f t="shared" ca="1" si="114"/>
        <v>303565126.07643658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303565126.07643658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1264854.6919851524</v>
      </c>
      <c r="L1716" s="455">
        <f t="shared" ca="1" si="114"/>
        <v>304829980.76842171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304829980.76842171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1270124.9198684238</v>
      </c>
      <c r="L1717" s="455">
        <f t="shared" ca="1" si="114"/>
        <v>306100105.68829012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306100105.68829012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1275417.1070345421</v>
      </c>
      <c r="L1718" s="455">
        <f t="shared" ca="1" si="114"/>
        <v>307375522.79532468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307375522.79532468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1280731.3449805195</v>
      </c>
      <c r="L1719" s="455">
        <f t="shared" ca="1" si="114"/>
        <v>308656254.14030522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308656254.14030522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1286067.725584605</v>
      </c>
      <c r="L1720" s="455">
        <f t="shared" ca="1" si="114"/>
        <v>309942321.86588985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309942321.86588985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1291426.3411078744</v>
      </c>
      <c r="L1721" s="455">
        <f t="shared" ca="1" si="114"/>
        <v>311233748.20699769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311233748.20699769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1296807.2841958236</v>
      </c>
      <c r="L1722" s="455">
        <f t="shared" ca="1" si="114"/>
        <v>312530555.49119353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312530555.49119353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1302210.6478799731</v>
      </c>
      <c r="L1723" s="455">
        <f t="shared" ca="1" si="114"/>
        <v>313832766.13907349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313832766.13907349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1307636.5255794728</v>
      </c>
      <c r="L1724" s="455">
        <f t="shared" ca="1" si="114"/>
        <v>315140402.66465294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315140402.66465294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1313085.0111027206</v>
      </c>
      <c r="L1725" s="455">
        <f t="shared" ca="1" si="114"/>
        <v>316453487.67575568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316453487.67575568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1318556.198648982</v>
      </c>
      <c r="L1726" s="455">
        <f t="shared" ca="1" si="114"/>
        <v>317772043.87440467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317772043.87440467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1324050.1828100195</v>
      </c>
      <c r="L1727" s="455">
        <f t="shared" ca="1" si="114"/>
        <v>319096094.05721468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319096094.05721468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1329567.0585717277</v>
      </c>
      <c r="L1728" s="455">
        <f t="shared" ca="1" si="114"/>
        <v>320425661.11578643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320425661.11578643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1335106.9213157769</v>
      </c>
      <c r="L1729" s="455">
        <f t="shared" ca="1" si="114"/>
        <v>321760768.03710222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321760768.03710222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1340669.8668212593</v>
      </c>
      <c r="L1730" s="455">
        <f t="shared" ca="1" si="114"/>
        <v>323101437.90392351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323101437.90392351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1346255.9912663479</v>
      </c>
      <c r="L1731" s="455">
        <f t="shared" ca="1" si="114"/>
        <v>324447693.89518988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324447693.89518988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1351865.3912299578</v>
      </c>
      <c r="L1732" s="455">
        <f t="shared" ca="1" si="114"/>
        <v>325799559.28641987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325799559.28641987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1357498.1636934162</v>
      </c>
      <c r="L1733" s="455">
        <f t="shared" ca="1" si="114"/>
        <v>327157057.4501133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327157057.4501133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1363154.4060421388</v>
      </c>
      <c r="L1734" s="455">
        <f t="shared" ca="1" si="114"/>
        <v>328520211.85615546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328520211.85615546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1368834.2160673144</v>
      </c>
      <c r="L1735" s="455">
        <f t="shared" ca="1" si="114"/>
        <v>329889046.07222277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329889046.07222277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1374537.6919675949</v>
      </c>
      <c r="L1736" s="455">
        <f t="shared" ca="1" si="114"/>
        <v>331263583.76419038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331263583.76419038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1380264.9323507932</v>
      </c>
      <c r="L1737" s="455">
        <f t="shared" ca="1" si="114"/>
        <v>332643848.69654119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332643848.69654119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1386016.0362355884</v>
      </c>
      <c r="L1738" s="455">
        <f t="shared" ca="1" si="114"/>
        <v>334029864.73277676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334029864.73277676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1391791.1030532364</v>
      </c>
      <c r="L1739" s="455">
        <f t="shared" ca="1" si="114"/>
        <v>335421655.83582997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335421655.83582997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1397590.2326492916</v>
      </c>
      <c r="L1740" s="455">
        <f t="shared" ca="1" si="114"/>
        <v>336819246.06847924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336819246.06847924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1403413.5252853301</v>
      </c>
      <c r="L1741" s="455">
        <f t="shared" ca="1" si="114"/>
        <v>338222659.59376454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338222659.59376454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1409261.0816406857</v>
      </c>
      <c r="L1742" s="455">
        <f t="shared" ca="1" si="114"/>
        <v>339631920.6754052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339631920.6754052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1415133.0028141884</v>
      </c>
      <c r="L1743" s="455">
        <f t="shared" ca="1" si="114"/>
        <v>341047053.67821938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341047053.67821938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1421029.3903259141</v>
      </c>
      <c r="L1744" s="455">
        <f t="shared" ca="1" si="114"/>
        <v>342468083.06854528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342468083.06854528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1426950.3461189386</v>
      </c>
      <c r="L1745" s="455">
        <f t="shared" ca="1" si="114"/>
        <v>343895033.41466421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343895033.41466421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1432895.972561101</v>
      </c>
      <c r="L1746" s="455">
        <f t="shared" ca="1" si="114"/>
        <v>345327929.38722533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345327929.38722533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1438866.3724467722</v>
      </c>
      <c r="L1747" s="455">
        <f t="shared" ca="1" si="114"/>
        <v>346766795.75967211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346766795.75967211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1444861.6489986337</v>
      </c>
      <c r="L1748" s="455">
        <f t="shared" ca="1" si="114"/>
        <v>348211657.40867072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348211657.40867072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1450881.9058694614</v>
      </c>
      <c r="L1749" s="455">
        <f t="shared" ca="1" si="114"/>
        <v>349662539.31454021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349662539.31454021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1456927.2471439175</v>
      </c>
      <c r="L1750" s="455">
        <f t="shared" ca="1" si="114"/>
        <v>351119466.56168413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351119466.56168413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1462997.7773403504</v>
      </c>
      <c r="L1751" s="455">
        <f t="shared" ca="1" si="114"/>
        <v>352582464.33902448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352582464.33902448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1469093.601412602</v>
      </c>
      <c r="L1752" s="455">
        <f t="shared" ca="1" si="114"/>
        <v>354051557.94043708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354051557.94043708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1475214.8247518211</v>
      </c>
      <c r="L1753" s="455">
        <f t="shared" ca="1" si="114"/>
        <v>355526772.76518887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355526772.76518887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1481361.553188287</v>
      </c>
      <c r="L1754" s="455">
        <f t="shared" ca="1" si="114"/>
        <v>357008134.31837714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357008134.31837714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1487533.8929932381</v>
      </c>
      <c r="L1755" s="455">
        <f t="shared" ca="1" si="114"/>
        <v>358495668.21137035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358495668.21137035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1493731.9508807098</v>
      </c>
      <c r="L1756" s="455">
        <f t="shared" ca="1" si="114"/>
        <v>359989400.16225106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359989400.16225106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1499955.8340093794</v>
      </c>
      <c r="L1757" s="455">
        <f t="shared" ca="1" si="114"/>
        <v>361489355.99626046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361489355.99626046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1506205.6499844186</v>
      </c>
      <c r="L1758" s="455">
        <f t="shared" ca="1" si="114"/>
        <v>362995561.64624488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362995561.64624488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1512481.5068593537</v>
      </c>
      <c r="L1759" s="455">
        <f t="shared" ca="1" si="114"/>
        <v>364508043.15310425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364508043.15310425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1518783.5131379343</v>
      </c>
      <c r="L1760" s="455">
        <f t="shared" ca="1" si="114"/>
        <v>366026826.66624218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366026826.66624218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1525111.7777760092</v>
      </c>
      <c r="L1761" s="455">
        <f t="shared" ca="1" si="114"/>
        <v>367551938.44401819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367551938.44401819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1531466.410183409</v>
      </c>
      <c r="L1762" s="455">
        <f t="shared" ca="1" si="114"/>
        <v>369083404.85420161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369083404.85420161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1537847.5202258402</v>
      </c>
      <c r="L1763" s="455">
        <f t="shared" ca="1" si="114"/>
        <v>370621252.37442744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370621252.37442744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1544255.2182267809</v>
      </c>
      <c r="L1764" s="455">
        <f t="shared" ca="1" si="114"/>
        <v>372165507.59265423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372165507.59265423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1550689.6149693925</v>
      </c>
      <c r="L1765" s="455">
        <f t="shared" ca="1" si="114"/>
        <v>373716197.2076236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373716197.2076236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1557150.8216984316</v>
      </c>
      <c r="L1766" s="455">
        <f t="shared" ca="1" si="114"/>
        <v>375273348.02932203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375273348.02932203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1563638.950122175</v>
      </c>
      <c r="L1767" s="455">
        <f t="shared" ca="1" si="114"/>
        <v>376836986.97944421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376836986.97944421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1570154.1124143507</v>
      </c>
      <c r="L1768" s="455">
        <f t="shared" ca="1" si="114"/>
        <v>378407141.09185857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378407141.09185857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1576696.4212160774</v>
      </c>
      <c r="L1769" s="455">
        <f t="shared" ca="1" si="114"/>
        <v>379983837.51307464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379983837.51307464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1583265.989637811</v>
      </c>
      <c r="L1770" s="455">
        <f t="shared" ca="1" si="114"/>
        <v>381567103.50271243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381567103.50271243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1589862.9312613017</v>
      </c>
      <c r="L1771" s="455">
        <f t="shared" ca="1" si="114"/>
        <v>383156966.43397373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383156966.43397373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1596487.3601415572</v>
      </c>
      <c r="L1772" s="455">
        <f t="shared" ca="1" si="114"/>
        <v>384753453.7941153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384753453.7941153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1603139.3908088137</v>
      </c>
      <c r="L1773" s="455">
        <f t="shared" ca="1" si="114"/>
        <v>386356593.18492413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386356593.18492413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1609819.1382705171</v>
      </c>
      <c r="L1774" s="455">
        <f t="shared" ca="1" si="114"/>
        <v>387966412.32319462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387966412.32319462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1616526.7180133108</v>
      </c>
      <c r="L1775" s="455">
        <f t="shared" ca="1" si="114"/>
        <v>389582939.04120791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389582939.04120791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1623262.2460050329</v>
      </c>
      <c r="L1776" s="455">
        <f t="shared" ca="1" si="114"/>
        <v>391206201.28721297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391206201.28721297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1630025.8386967208</v>
      </c>
      <c r="L1777" s="455">
        <f t="shared" ca="1" si="114"/>
        <v>392836227.12590969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392836227.12590969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1636817.6130246236</v>
      </c>
      <c r="L1778" s="455">
        <f t="shared" ca="1" si="114"/>
        <v>394473044.73893434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394473044.73893434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1643637.6864122264</v>
      </c>
      <c r="L1779" s="455">
        <f t="shared" ca="1" si="114"/>
        <v>396116682.42534655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396116682.42534655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1650486.1767722773</v>
      </c>
      <c r="L1780" s="455">
        <f t="shared" ca="1" si="114"/>
        <v>397767168.60211885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397767168.60211885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1657363.2025088286</v>
      </c>
      <c r="L1781" s="455">
        <f t="shared" ca="1" si="114"/>
        <v>399424531.80462766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399424531.80462766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1664268.8825192819</v>
      </c>
      <c r="L1782" s="455">
        <f t="shared" ca="1" si="114"/>
        <v>401088800.68714696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401088800.68714696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1671203.3361964456</v>
      </c>
      <c r="L1783" s="455">
        <f t="shared" ca="1" si="114"/>
        <v>402760004.02334338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402760004.02334338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1678166.6834305974</v>
      </c>
      <c r="L1784" s="455">
        <f t="shared" ca="1" si="114"/>
        <v>404438170.706774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404438170.706774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1685159.0446115583</v>
      </c>
      <c r="L1785" s="455">
        <f t="shared" ca="1" si="114"/>
        <v>406123329.75138557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406123329.75138557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1692180.5406307732</v>
      </c>
      <c r="L1786" s="455">
        <f t="shared" ca="1" si="114"/>
        <v>407815510.29201633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407815510.29201633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1699231.2928834013</v>
      </c>
      <c r="L1787" s="455">
        <f t="shared" ca="1" si="114"/>
        <v>409514741.58489972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409514741.58489972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1706311.4232704155</v>
      </c>
      <c r="L1788" s="455">
        <f t="shared" ca="1" si="114"/>
        <v>411221053.00817013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411221053.00817013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1713421.0542007089</v>
      </c>
      <c r="L1789" s="455">
        <f t="shared" ca="1" si="114"/>
        <v>412934474.06237084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412934474.06237084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1720560.3085932117</v>
      </c>
      <c r="L1790" s="455">
        <f t="shared" ca="1" si="114"/>
        <v>414655034.37096405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414655034.37096405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1727729.3098790168</v>
      </c>
      <c r="L1791" s="455">
        <f t="shared" ca="1" si="114"/>
        <v>416382763.68084306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416382763.68084306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1734928.1820035127</v>
      </c>
      <c r="L1792" s="455">
        <f t="shared" ca="1" si="114"/>
        <v>418117691.86284655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418117691.86284655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1742157.0494285272</v>
      </c>
      <c r="L1793" s="455">
        <f t="shared" ref="L1793:L2047" ca="1" si="119">I1793-J1793+K1793</f>
        <v>419859848.91227508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419859848.91227508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1749416.0371344793</v>
      </c>
      <c r="L1794" s="455">
        <f t="shared" ca="1" si="119"/>
        <v>421609264.94940954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421609264.94940954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1756705.2706225398</v>
      </c>
      <c r="L1795" s="455">
        <f t="shared" ca="1" si="119"/>
        <v>423365970.2200321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423365970.2200321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1764024.8759168007</v>
      </c>
      <c r="L1796" s="455">
        <f t="shared" ca="1" si="119"/>
        <v>425129995.09594887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425129995.09594887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1771374.9795664533</v>
      </c>
      <c r="L1797" s="455">
        <f t="shared" ca="1" si="119"/>
        <v>426901370.07551533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426901370.07551533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1778755.7086479806</v>
      </c>
      <c r="L1798" s="455">
        <f t="shared" ca="1" si="119"/>
        <v>428680125.7841633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428680125.7841633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1786167.1907673471</v>
      </c>
      <c r="L1799" s="455">
        <f t="shared" ca="1" si="119"/>
        <v>430466292.97493064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430466292.97493064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1793609.5540622112</v>
      </c>
      <c r="L1800" s="455">
        <f t="shared" ca="1" si="119"/>
        <v>432259902.52899283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432259902.52899283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1801082.9272041367</v>
      </c>
      <c r="L1801" s="455">
        <f t="shared" ca="1" si="119"/>
        <v>434060985.45619696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434060985.45619696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1808587.4394008208</v>
      </c>
      <c r="L1802" s="455">
        <f t="shared" ca="1" si="119"/>
        <v>435869572.89559776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435869572.89559776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1816123.2203983243</v>
      </c>
      <c r="L1803" s="455">
        <f t="shared" ca="1" si="119"/>
        <v>437685696.11599606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437685696.11599606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1823690.400483317</v>
      </c>
      <c r="L1804" s="455">
        <f t="shared" ca="1" si="119"/>
        <v>439509386.51647937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439509386.51647937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1831289.1104853307</v>
      </c>
      <c r="L1805" s="455">
        <f t="shared" ca="1" si="119"/>
        <v>441340675.62696469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441340675.62696469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1838919.4817790196</v>
      </c>
      <c r="L1806" s="455">
        <f t="shared" ca="1" si="119"/>
        <v>443179595.10874373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443179595.10874373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1846581.6462864322</v>
      </c>
      <c r="L1807" s="455">
        <f t="shared" ca="1" si="119"/>
        <v>445026176.75503016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445026176.75503016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1854275.7364792924</v>
      </c>
      <c r="L1808" s="455">
        <f t="shared" ca="1" si="119"/>
        <v>446880452.49150944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446880452.49150944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1862001.8853812893</v>
      </c>
      <c r="L1809" s="455">
        <f t="shared" ca="1" si="119"/>
        <v>448742454.37689072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448742454.37689072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1869760.2265703781</v>
      </c>
      <c r="L1810" s="455">
        <f t="shared" ca="1" si="119"/>
        <v>450612214.60346109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450612214.60346109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1877550.8941810878</v>
      </c>
      <c r="L1811" s="455">
        <f t="shared" ca="1" si="119"/>
        <v>452489765.49764216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452489765.49764216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1885374.0229068424</v>
      </c>
      <c r="L1812" s="455">
        <f t="shared" ca="1" si="119"/>
        <v>454375139.520549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454375139.520549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1893229.7480022877</v>
      </c>
      <c r="L1813" s="455">
        <f t="shared" ca="1" si="119"/>
        <v>456268369.26855129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456268369.26855129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1901118.2052856302</v>
      </c>
      <c r="L1814" s="455">
        <f t="shared" ca="1" si="119"/>
        <v>458169487.4738369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458169487.4738369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1909039.5311409871</v>
      </c>
      <c r="L1815" s="455">
        <f t="shared" ca="1" si="119"/>
        <v>460078527.00497788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460078527.00497788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1916993.8625207411</v>
      </c>
      <c r="L1816" s="455">
        <f t="shared" ca="1" si="119"/>
        <v>461995520.86749864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461995520.86749864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1924981.336947911</v>
      </c>
      <c r="L1817" s="455">
        <f t="shared" ca="1" si="119"/>
        <v>463920502.20444655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463920502.20444655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1933002.0925185273</v>
      </c>
      <c r="L1818" s="455">
        <f t="shared" ca="1" si="119"/>
        <v>465853504.29696506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465853504.29696506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1941056.2679040213</v>
      </c>
      <c r="L1819" s="455">
        <f t="shared" ca="1" si="119"/>
        <v>467794560.56486911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467794560.56486911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1949144.0023536209</v>
      </c>
      <c r="L1820" s="455">
        <f t="shared" ca="1" si="119"/>
        <v>469743704.56722271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469743704.56722271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1957265.4356967611</v>
      </c>
      <c r="L1821" s="455">
        <f t="shared" ca="1" si="119"/>
        <v>471700970.0029195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471700970.0029195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1965420.7083454982</v>
      </c>
      <c r="L1822" s="455">
        <f t="shared" ca="1" si="119"/>
        <v>473666390.71126497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473666390.71126497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1973609.9612969372</v>
      </c>
      <c r="L1823" s="455">
        <f t="shared" ca="1" si="119"/>
        <v>475640000.67256188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475640000.67256188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1981833.3361356745</v>
      </c>
      <c r="L1824" s="455">
        <f t="shared" ca="1" si="119"/>
        <v>477621834.00869757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477621834.00869757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1990090.9750362395</v>
      </c>
      <c r="L1825" s="455">
        <f t="shared" ca="1" si="119"/>
        <v>479611924.98373383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479611924.98373383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1998383.0207655577</v>
      </c>
      <c r="L1826" s="455">
        <f t="shared" ca="1" si="119"/>
        <v>481610308.00449938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481610308.00449938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2006709.616685414</v>
      </c>
      <c r="L1827" s="455">
        <f t="shared" ca="1" si="119"/>
        <v>483617017.62118477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483617017.62118477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2015070.9067549366</v>
      </c>
      <c r="L1828" s="455">
        <f t="shared" ca="1" si="119"/>
        <v>485632088.52793968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485632088.52793968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2023467.035533082</v>
      </c>
      <c r="L1829" s="455">
        <f t="shared" ca="1" si="119"/>
        <v>487655555.56347275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487655555.56347275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2031898.1481811365</v>
      </c>
      <c r="L1830" s="455">
        <f t="shared" ca="1" si="119"/>
        <v>489687453.71165389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489687453.71165389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2040364.3904652249</v>
      </c>
      <c r="L1831" s="455">
        <f t="shared" ca="1" si="119"/>
        <v>491727818.10211909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491727818.10211909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2048865.9087588296</v>
      </c>
      <c r="L1832" s="455">
        <f t="shared" ca="1" si="119"/>
        <v>493776684.01087791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493776684.01087791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2057402.8500453248</v>
      </c>
      <c r="L1833" s="455">
        <f t="shared" ca="1" si="119"/>
        <v>495834086.86092323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495834086.86092323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2065975.3619205134</v>
      </c>
      <c r="L1834" s="455">
        <f t="shared" ca="1" si="119"/>
        <v>497900062.22284377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497900062.22284377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2074583.5925951824</v>
      </c>
      <c r="L1835" s="455">
        <f t="shared" ca="1" si="119"/>
        <v>499974645.81543893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499974645.81543893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2083227.6908976622</v>
      </c>
      <c r="L1836" s="455">
        <f t="shared" ca="1" si="119"/>
        <v>502057873.50633657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502057873.50633657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2091907.8062764027</v>
      </c>
      <c r="L1837" s="455">
        <f t="shared" ca="1" si="119"/>
        <v>504149781.31261295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504149781.31261295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2100624.0888025537</v>
      </c>
      <c r="L1838" s="455">
        <f t="shared" ca="1" si="119"/>
        <v>506250405.40141553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506250405.40141553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2109376.6891725645</v>
      </c>
      <c r="L1839" s="455">
        <f t="shared" ca="1" si="119"/>
        <v>508359782.09058809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508359782.09058809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2118165.7587107839</v>
      </c>
      <c r="L1840" s="455">
        <f t="shared" ca="1" si="119"/>
        <v>510477947.84929889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510477947.84929889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2126991.4493720788</v>
      </c>
      <c r="L1841" s="455">
        <f t="shared" ca="1" si="119"/>
        <v>512604939.29867095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512604939.29867095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2135853.9137444622</v>
      </c>
      <c r="L1842" s="455">
        <f t="shared" ca="1" si="119"/>
        <v>514740793.2124154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514740793.2124154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2144753.3050517309</v>
      </c>
      <c r="L1843" s="455">
        <f t="shared" ca="1" si="119"/>
        <v>516885546.51746714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516885546.51746714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2153689.7771561132</v>
      </c>
      <c r="L1844" s="455">
        <f t="shared" ca="1" si="119"/>
        <v>519039236.29462326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519039236.29462326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2162663.4845609302</v>
      </c>
      <c r="L1845" s="455">
        <f t="shared" ca="1" si="119"/>
        <v>521201899.77918416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521201899.77918416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2171674.5824132673</v>
      </c>
      <c r="L1846" s="455">
        <f t="shared" ca="1" si="119"/>
        <v>523373574.36159742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523373574.36159742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2180723.2265066556</v>
      </c>
      <c r="L1847" s="455">
        <f t="shared" ca="1" si="119"/>
        <v>525554297.58810407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525554297.58810407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2189809.5732837669</v>
      </c>
      <c r="L1848" s="455">
        <f t="shared" ca="1" si="119"/>
        <v>527744107.16138786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527744107.16138786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2198933.7798391161</v>
      </c>
      <c r="L1849" s="455">
        <f t="shared" ca="1" si="119"/>
        <v>529943040.94122696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529943040.94122696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2208096.0039217789</v>
      </c>
      <c r="L1850" s="455">
        <f t="shared" ca="1" si="119"/>
        <v>532151136.94514877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532151136.94514877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2217296.4039381198</v>
      </c>
      <c r="L1851" s="455">
        <f t="shared" ca="1" si="119"/>
        <v>534368433.34908688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534368433.34908688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2226535.1389545286</v>
      </c>
      <c r="L1852" s="455">
        <f t="shared" ca="1" si="119"/>
        <v>536594968.4880414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536594968.4880414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2235812.3687001723</v>
      </c>
      <c r="L1853" s="455">
        <f t="shared" ca="1" si="119"/>
        <v>538830780.85674155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538830780.85674155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2245128.2535697566</v>
      </c>
      <c r="L1854" s="455">
        <f t="shared" ca="1" si="119"/>
        <v>541075909.11031127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541075909.11031127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2254482.9546262971</v>
      </c>
      <c r="L1855" s="455">
        <f t="shared" ca="1" si="119"/>
        <v>543330392.06493759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543330392.06493759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2263876.6336039067</v>
      </c>
      <c r="L1856" s="455">
        <f t="shared" ca="1" si="119"/>
        <v>545594268.69854152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545594268.69854152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2273309.4529105895</v>
      </c>
      <c r="L1857" s="455">
        <f t="shared" ca="1" si="119"/>
        <v>547867578.15145206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547867578.15145206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2282781.5756310504</v>
      </c>
      <c r="L1858" s="455">
        <f t="shared" ca="1" si="119"/>
        <v>550150359.72708309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550150359.72708309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2292293.1655295128</v>
      </c>
      <c r="L1859" s="455">
        <f t="shared" ca="1" si="119"/>
        <v>552442652.89261258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552442652.89261258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2301844.3870525523</v>
      </c>
      <c r="L1860" s="455">
        <f t="shared" ca="1" si="119"/>
        <v>554744497.27966511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554744497.27966511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2311435.4053319381</v>
      </c>
      <c r="L1861" s="455">
        <f t="shared" ca="1" si="119"/>
        <v>557055932.68499708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557055932.68499708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2321066.3861874877</v>
      </c>
      <c r="L1862" s="455">
        <f t="shared" ca="1" si="119"/>
        <v>559376999.07118452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559376999.07118452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2330737.4961299356</v>
      </c>
      <c r="L1863" s="455">
        <f t="shared" ca="1" si="119"/>
        <v>561707736.56731451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561707736.56731451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2340448.9023638102</v>
      </c>
      <c r="L1864" s="455">
        <f t="shared" ca="1" si="119"/>
        <v>564048185.46967828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564048185.46967828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2350200.7727903263</v>
      </c>
      <c r="L1865" s="455">
        <f t="shared" ca="1" si="119"/>
        <v>566398386.2424686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566398386.2424686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2359993.2760102856</v>
      </c>
      <c r="L1866" s="455">
        <f t="shared" ca="1" si="119"/>
        <v>568758379.51847887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568758379.51847887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2369826.581326995</v>
      </c>
      <c r="L1867" s="455">
        <f t="shared" ca="1" si="119"/>
        <v>571128206.09980583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571128206.09980583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2379700.8587491908</v>
      </c>
      <c r="L1868" s="455">
        <f t="shared" ca="1" si="119"/>
        <v>573507906.95855498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573507906.95855498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2389616.2789939791</v>
      </c>
      <c r="L1869" s="455">
        <f t="shared" ca="1" si="119"/>
        <v>575897523.23754895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575897523.23754895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2399573.0134897875</v>
      </c>
      <c r="L1870" s="455">
        <f t="shared" ca="1" si="119"/>
        <v>578297096.25103879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578297096.25103879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2409571.2343793283</v>
      </c>
      <c r="L1871" s="455">
        <f t="shared" ca="1" si="119"/>
        <v>580706667.48541808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580706667.48541808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2419611.1145225754</v>
      </c>
      <c r="L1872" s="455">
        <f t="shared" ca="1" si="119"/>
        <v>583126278.59994066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583126278.59994066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2429692.8274997529</v>
      </c>
      <c r="L1873" s="455">
        <f t="shared" ca="1" si="119"/>
        <v>585555971.4274404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585555971.4274404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2439816.5476143351</v>
      </c>
      <c r="L1874" s="455">
        <f t="shared" ca="1" si="119"/>
        <v>587995787.97505474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587995787.97505474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2449982.4498960613</v>
      </c>
      <c r="L1875" s="455">
        <f t="shared" ca="1" si="119"/>
        <v>590445770.42495084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590445770.42495084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2460190.7101039616</v>
      </c>
      <c r="L1876" s="455">
        <f t="shared" ca="1" si="119"/>
        <v>592905961.13505483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592905961.13505483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2470441.5047293953</v>
      </c>
      <c r="L1877" s="455">
        <f t="shared" ca="1" si="119"/>
        <v>595376402.63978422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595376402.63978422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2480735.0109991007</v>
      </c>
      <c r="L1878" s="455">
        <f t="shared" ca="1" si="119"/>
        <v>597857137.6507833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597857137.6507833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2491071.4068782637</v>
      </c>
      <c r="L1879" s="455">
        <f t="shared" ca="1" si="119"/>
        <v>600348209.05766153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600348209.05766153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2501450.8710735897</v>
      </c>
      <c r="L1880" s="455">
        <f t="shared" ca="1" si="119"/>
        <v>602849659.92873514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602849659.92873514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2511873.5830363962</v>
      </c>
      <c r="L1881" s="455">
        <f t="shared" ca="1" si="119"/>
        <v>605361533.51177156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605361533.51177156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2522339.722965715</v>
      </c>
      <c r="L1882" s="455">
        <f t="shared" ca="1" si="119"/>
        <v>607883873.23473728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607883873.23473728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2532849.4718114054</v>
      </c>
      <c r="L1883" s="455">
        <f t="shared" ca="1" si="119"/>
        <v>610416722.70654869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610416722.70654869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2543403.0112772863</v>
      </c>
      <c r="L1884" s="455">
        <f t="shared" ca="1" si="119"/>
        <v>612960125.71782601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612960125.71782601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2554000.523824275</v>
      </c>
      <c r="L1885" s="455">
        <f t="shared" ca="1" si="119"/>
        <v>615514126.24165034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615514126.24165034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2564642.192673543</v>
      </c>
      <c r="L1886" s="455">
        <f t="shared" ca="1" si="119"/>
        <v>618078768.43432391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618078768.43432391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2575328.2018096829</v>
      </c>
      <c r="L1887" s="455">
        <f t="shared" ca="1" si="119"/>
        <v>620654096.63613355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620654096.63613355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2586058.7359838895</v>
      </c>
      <c r="L1888" s="455">
        <f t="shared" ca="1" si="119"/>
        <v>623240155.3721174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623240155.3721174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2596833.9807171556</v>
      </c>
      <c r="L1889" s="455">
        <f t="shared" ca="1" si="119"/>
        <v>625836989.35283458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625836989.35283458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2607654.1223034775</v>
      </c>
      <c r="L1890" s="455">
        <f t="shared" ca="1" si="119"/>
        <v>628444643.47513807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628444643.47513807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2618519.3478130754</v>
      </c>
      <c r="L1891" s="455">
        <f t="shared" ca="1" si="119"/>
        <v>631063162.8229512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631063162.8229512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2629429.8450956298</v>
      </c>
      <c r="L1892" s="455">
        <f t="shared" ca="1" si="119"/>
        <v>633692592.66804683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633692592.66804683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2640385.8027835283</v>
      </c>
      <c r="L1893" s="455">
        <f t="shared" ca="1" si="119"/>
        <v>636332978.47083032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636332978.47083032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2651387.4102951265</v>
      </c>
      <c r="L1894" s="455">
        <f t="shared" ca="1" si="119"/>
        <v>638984365.88112545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638984365.88112545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2662434.8578380225</v>
      </c>
      <c r="L1895" s="455">
        <f t="shared" ca="1" si="119"/>
        <v>641646800.73896348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641646800.73896348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2673528.3364123479</v>
      </c>
      <c r="L1896" s="455">
        <f t="shared" ca="1" si="119"/>
        <v>644320329.0753758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644320329.0753758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2684668.0378140658</v>
      </c>
      <c r="L1897" s="455">
        <f t="shared" ca="1" si="119"/>
        <v>647004997.11318982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647004997.11318982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2695854.1546382909</v>
      </c>
      <c r="L1898" s="455">
        <f t="shared" ca="1" si="119"/>
        <v>649700851.26782811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649700851.26782811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2707086.8802826172</v>
      </c>
      <c r="L1899" s="455">
        <f t="shared" ca="1" si="119"/>
        <v>652407938.14811075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652407938.14811075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2718366.4089504615</v>
      </c>
      <c r="L1900" s="455">
        <f t="shared" ca="1" si="119"/>
        <v>655126304.5570612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655126304.5570612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2729692.9356544218</v>
      </c>
      <c r="L1901" s="455">
        <f t="shared" ca="1" si="119"/>
        <v>657855997.4927156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657855997.4927156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2741066.6562196482</v>
      </c>
      <c r="L1902" s="455">
        <f t="shared" ca="1" si="119"/>
        <v>660597064.1489352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660597064.1489352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2752487.7672872301</v>
      </c>
      <c r="L1903" s="455">
        <f t="shared" ca="1" si="119"/>
        <v>663349551.91622245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663349551.91622245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2763956.4663175936</v>
      </c>
      <c r="L1904" s="455">
        <f t="shared" ca="1" si="119"/>
        <v>666113508.38253999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666113508.38253999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2775472.9515939164</v>
      </c>
      <c r="L1905" s="455">
        <f t="shared" ca="1" si="119"/>
        <v>668888981.33413386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668888981.33413386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2787037.4222255577</v>
      </c>
      <c r="L1906" s="455">
        <f t="shared" ca="1" si="119"/>
        <v>671676018.75635946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671676018.75635946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2798650.0781514975</v>
      </c>
      <c r="L1907" s="455">
        <f t="shared" ca="1" si="119"/>
        <v>674474668.83451092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674474668.83451092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2810311.1201437954</v>
      </c>
      <c r="L1908" s="455">
        <f t="shared" ca="1" si="119"/>
        <v>677284979.95465469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677284979.95465469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2822020.7498110612</v>
      </c>
      <c r="L1909" s="455">
        <f t="shared" ca="1" si="119"/>
        <v>680107000.70446575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680107000.70446575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2833779.1696019405</v>
      </c>
      <c r="L1910" s="455">
        <f t="shared" ca="1" si="119"/>
        <v>682940779.87406766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682940779.87406766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2845586.5828086152</v>
      </c>
      <c r="L1911" s="455">
        <f t="shared" ca="1" si="119"/>
        <v>685786366.45687628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685786366.45687628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2857443.1935703177</v>
      </c>
      <c r="L1912" s="455">
        <f t="shared" ca="1" si="119"/>
        <v>688643809.65044665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688643809.65044665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2869349.2068768609</v>
      </c>
      <c r="L1913" s="455">
        <f t="shared" ca="1" si="119"/>
        <v>691513158.85732353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691513158.85732353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2881304.8285721815</v>
      </c>
      <c r="L1914" s="455">
        <f t="shared" ca="1" si="119"/>
        <v>694394463.68589568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694394463.68589568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2893310.2653578985</v>
      </c>
      <c r="L1915" s="455">
        <f t="shared" ca="1" si="119"/>
        <v>697287773.95125353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697287773.95125353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2905365.7247968898</v>
      </c>
      <c r="L1916" s="455">
        <f t="shared" ca="1" si="119"/>
        <v>700193139.67605042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700193139.67605042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2917471.415316877</v>
      </c>
      <c r="L1917" s="455">
        <f t="shared" ca="1" si="119"/>
        <v>703110611.09136724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703110611.09136724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2929627.5462140301</v>
      </c>
      <c r="L1918" s="455">
        <f t="shared" ca="1" si="119"/>
        <v>706040238.63758123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706040238.63758123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2941834.3276565885</v>
      </c>
      <c r="L1919" s="455">
        <f t="shared" ca="1" si="119"/>
        <v>708982072.96523786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708982072.96523786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2954091.9706884911</v>
      </c>
      <c r="L1920" s="455">
        <f t="shared" ca="1" si="119"/>
        <v>711936164.93592632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711936164.93592632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2966400.6872330261</v>
      </c>
      <c r="L1921" s="455">
        <f t="shared" ca="1" si="119"/>
        <v>714902565.62315929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714902565.62315929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2978760.6900964971</v>
      </c>
      <c r="L1922" s="455">
        <f t="shared" ca="1" si="119"/>
        <v>717881326.31325579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717881326.31325579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2991172.1929718992</v>
      </c>
      <c r="L1923" s="455">
        <f t="shared" ca="1" si="119"/>
        <v>720872498.50622773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720872498.50622773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3003635.4104426154</v>
      </c>
      <c r="L1924" s="455">
        <f t="shared" ca="1" si="119"/>
        <v>723876133.91667032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723876133.91667032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3016150.5579861263</v>
      </c>
      <c r="L1925" s="455">
        <f t="shared" ca="1" si="119"/>
        <v>726892284.47465646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726892284.47465646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3028717.8519777353</v>
      </c>
      <c r="L1926" s="455">
        <f t="shared" ca="1" si="119"/>
        <v>729921002.32663417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729921002.32663417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3041337.509694309</v>
      </c>
      <c r="L1927" s="455">
        <f t="shared" ca="1" si="119"/>
        <v>732962339.83632851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732962339.83632851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3054009.7493180353</v>
      </c>
      <c r="L1928" s="455">
        <f t="shared" ca="1" si="119"/>
        <v>736016349.58564651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736016349.58564651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3066734.7899401938</v>
      </c>
      <c r="L1929" s="455">
        <f t="shared" ca="1" si="119"/>
        <v>739083084.37558675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739083084.37558675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3079512.8515649447</v>
      </c>
      <c r="L1930" s="455">
        <f t="shared" ca="1" si="119"/>
        <v>742162597.22715175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742162597.22715175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3092344.1551131322</v>
      </c>
      <c r="L1931" s="455">
        <f t="shared" ca="1" si="119"/>
        <v>745254941.38226485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745254941.38226485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3105228.9224261036</v>
      </c>
      <c r="L1932" s="455">
        <f t="shared" ca="1" si="119"/>
        <v>748360170.30469096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748360170.30469096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3118167.3762695454</v>
      </c>
      <c r="L1933" s="455">
        <f t="shared" ca="1" si="119"/>
        <v>751478337.68096054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751478337.68096054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3131159.7403373355</v>
      </c>
      <c r="L1934" s="455">
        <f t="shared" ca="1" si="119"/>
        <v>754609497.42129791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754609497.42129791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3144206.2392554078</v>
      </c>
      <c r="L1935" s="455">
        <f t="shared" ca="1" si="119"/>
        <v>757753703.66055334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757753703.66055334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3157307.0985856387</v>
      </c>
      <c r="L1936" s="455">
        <f t="shared" ca="1" si="119"/>
        <v>760911010.75913894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760911010.75913894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3170462.5448297458</v>
      </c>
      <c r="L1937" s="455">
        <f t="shared" ca="1" si="119"/>
        <v>764081473.30396867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764081473.30396867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3183672.8054332025</v>
      </c>
      <c r="L1938" s="455">
        <f t="shared" ca="1" si="119"/>
        <v>767265146.10940182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767265146.10940182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3196938.1087891744</v>
      </c>
      <c r="L1939" s="455">
        <f t="shared" ca="1" si="119"/>
        <v>770462084.21819103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770462084.21819103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3210258.6842424627</v>
      </c>
      <c r="L1940" s="455">
        <f t="shared" ca="1" si="119"/>
        <v>773672342.90243351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773672342.90243351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3223634.7620934728</v>
      </c>
      <c r="L1941" s="455">
        <f t="shared" ca="1" si="119"/>
        <v>776895977.66452694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776895977.66452694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3237066.5736021954</v>
      </c>
      <c r="L1942" s="455">
        <f t="shared" ca="1" si="119"/>
        <v>780133044.23812914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780133044.23812914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3250554.3509922046</v>
      </c>
      <c r="L1943" s="455">
        <f t="shared" ca="1" si="119"/>
        <v>783383598.58912134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783383598.58912134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3264098.3274546722</v>
      </c>
      <c r="L1944" s="455">
        <f t="shared" ca="1" si="119"/>
        <v>786647696.91657603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786647696.91657603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3277698.7371524</v>
      </c>
      <c r="L1945" s="455">
        <f t="shared" ca="1" si="119"/>
        <v>789925395.65372849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789925395.65372849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3291355.8152238685</v>
      </c>
      <c r="L1946" s="455">
        <f t="shared" ca="1" si="119"/>
        <v>793216751.4689523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793216751.4689523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3305069.7977873012</v>
      </c>
      <c r="L1947" s="455">
        <f t="shared" ca="1" si="119"/>
        <v>796521821.26673961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796521821.26673961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3318840.9219447481</v>
      </c>
      <c r="L1948" s="455">
        <f t="shared" ca="1" si="119"/>
        <v>799840662.18868434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799840662.18868434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3332669.4257861846</v>
      </c>
      <c r="L1949" s="455">
        <f t="shared" ca="1" si="119"/>
        <v>803173331.61447048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803173331.61447048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3346555.5483936272</v>
      </c>
      <c r="L1950" s="455">
        <f t="shared" ca="1" si="119"/>
        <v>806519887.16286409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806519887.16286409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3360499.5298452671</v>
      </c>
      <c r="L1951" s="455">
        <f t="shared" ca="1" si="119"/>
        <v>809880386.69270933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809880386.69270933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3374501.6112196222</v>
      </c>
      <c r="L1952" s="455">
        <f t="shared" ca="1" si="119"/>
        <v>813254888.30392897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813254888.30392897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3388562.0345997042</v>
      </c>
      <c r="L1953" s="455">
        <f t="shared" ca="1" si="119"/>
        <v>816643450.33852863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816643450.33852863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3402681.0430772025</v>
      </c>
      <c r="L1954" s="455">
        <f t="shared" ca="1" si="119"/>
        <v>820046131.38160586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820046131.38160586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3416858.8807566911</v>
      </c>
      <c r="L1955" s="455">
        <f t="shared" ca="1" si="119"/>
        <v>823462990.2623626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823462990.2623626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3431095.7927598441</v>
      </c>
      <c r="L1956" s="455">
        <f t="shared" ca="1" si="119"/>
        <v>826894086.05512249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826894086.05512249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3445392.0252296771</v>
      </c>
      <c r="L1957" s="455">
        <f t="shared" ca="1" si="119"/>
        <v>830339478.08035219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830339478.08035219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3459747.8253348009</v>
      </c>
      <c r="L1958" s="455">
        <f t="shared" ca="1" si="119"/>
        <v>833799225.90568697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833799225.90568697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3474163.4412736958</v>
      </c>
      <c r="L1959" s="455">
        <f t="shared" ca="1" si="119"/>
        <v>837273389.34696066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837273389.34696066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3488639.1222790023</v>
      </c>
      <c r="L1960" s="455">
        <f t="shared" ca="1" si="119"/>
        <v>840762028.46923971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840762028.46923971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3503175.1186218318</v>
      </c>
      <c r="L1961" s="455">
        <f t="shared" ca="1" si="119"/>
        <v>844265203.58786154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844265203.58786154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3517771.6816160893</v>
      </c>
      <c r="L1962" s="455">
        <f t="shared" ca="1" si="119"/>
        <v>847782975.26947761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847782975.26947761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3532429.0636228235</v>
      </c>
      <c r="L1963" s="455">
        <f t="shared" ca="1" si="119"/>
        <v>851315404.33310044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851315404.33310044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3547147.5180545845</v>
      </c>
      <c r="L1964" s="455">
        <f t="shared" ca="1" si="119"/>
        <v>854862551.85115504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854862551.85115504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3561927.2993798126</v>
      </c>
      <c r="L1965" s="455">
        <f t="shared" ca="1" si="119"/>
        <v>858424479.15053487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858424479.15053487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3576768.6631272291</v>
      </c>
      <c r="L1966" s="455">
        <f t="shared" ca="1" si="119"/>
        <v>862001247.81366205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862001247.81366205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3591671.8658902585</v>
      </c>
      <c r="L1967" s="455">
        <f t="shared" ca="1" si="119"/>
        <v>865592919.67955232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865592919.67955232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3606637.165331468</v>
      </c>
      <c r="L1968" s="455">
        <f t="shared" ca="1" si="119"/>
        <v>869199556.8448838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869199556.8448838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3621664.8201870159</v>
      </c>
      <c r="L1969" s="455">
        <f t="shared" ca="1" si="119"/>
        <v>872821221.66507077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872821221.66507077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3636755.0902711288</v>
      </c>
      <c r="L1970" s="455">
        <f t="shared" ca="1" si="119"/>
        <v>876457976.75534189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876457976.75534189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3651908.2364805918</v>
      </c>
      <c r="L1971" s="455">
        <f t="shared" ca="1" si="119"/>
        <v>880109884.99182248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880109884.99182248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3667124.5207992606</v>
      </c>
      <c r="L1972" s="455">
        <f t="shared" ca="1" si="119"/>
        <v>883777009.51262176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883777009.51262176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3682404.2063025907</v>
      </c>
      <c r="L1973" s="455">
        <f t="shared" ca="1" si="119"/>
        <v>887459413.7189244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887459413.7189244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3697747.5571621847</v>
      </c>
      <c r="L1974" s="455">
        <f t="shared" ca="1" si="119"/>
        <v>891157161.27608657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891157161.27608657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3713154.8386503607</v>
      </c>
      <c r="L1975" s="455">
        <f t="shared" ca="1" si="119"/>
        <v>894870316.11473691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894870316.11473691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3728626.3171447371</v>
      </c>
      <c r="L1976" s="455">
        <f t="shared" ca="1" si="119"/>
        <v>898598942.43188167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898598942.43188167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3744162.2601328404</v>
      </c>
      <c r="L1977" s="455">
        <f t="shared" ca="1" si="119"/>
        <v>902343104.69201446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902343104.69201446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3759762.9362167269</v>
      </c>
      <c r="L1978" s="455">
        <f t="shared" ca="1" si="119"/>
        <v>906102867.62823117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906102867.62823117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3775428.6151176305</v>
      </c>
      <c r="L1979" s="455">
        <f t="shared" ca="1" si="119"/>
        <v>909878296.24334884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909878296.24334884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3791159.5676806201</v>
      </c>
      <c r="L1980" s="455">
        <f t="shared" ca="1" si="119"/>
        <v>913669455.81102943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913669455.81102943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3806956.0658792891</v>
      </c>
      <c r="L1981" s="455">
        <f t="shared" ca="1" si="119"/>
        <v>917476411.87690878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917476411.87690878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3822818.382820453</v>
      </c>
      <c r="L1982" s="455">
        <f t="shared" ca="1" si="119"/>
        <v>921299230.25972927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921299230.25972927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3838746.7927488722</v>
      </c>
      <c r="L1983" s="455">
        <f t="shared" ca="1" si="119"/>
        <v>925137977.05247819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925137977.05247819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3854741.5710519925</v>
      </c>
      <c r="L1984" s="455">
        <f t="shared" ca="1" si="119"/>
        <v>928992718.62353015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928992718.62353015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3870802.9942647088</v>
      </c>
      <c r="L1985" s="455">
        <f t="shared" ca="1" si="119"/>
        <v>932863521.61779487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932863521.61779487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3886931.3400741452</v>
      </c>
      <c r="L1986" s="455">
        <f t="shared" ca="1" si="119"/>
        <v>936750452.95786905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936750452.95786905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3903126.8873244538</v>
      </c>
      <c r="L1987" s="455">
        <f t="shared" ca="1" si="119"/>
        <v>940653579.84519351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940653579.84519351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3919389.9160216395</v>
      </c>
      <c r="L1988" s="455">
        <f t="shared" ca="1" si="119"/>
        <v>944572969.76121509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944572969.76121509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3935720.707338396</v>
      </c>
      <c r="L1989" s="455">
        <f t="shared" ca="1" si="119"/>
        <v>948508690.46855354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948508690.46855354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3952119.5436189729</v>
      </c>
      <c r="L1990" s="455">
        <f t="shared" ca="1" si="119"/>
        <v>952460810.01217246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952460810.01217246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3968586.7083840519</v>
      </c>
      <c r="L1991" s="455">
        <f t="shared" ca="1" si="119"/>
        <v>956429396.7205565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956429396.7205565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3985122.4863356519</v>
      </c>
      <c r="L1992" s="455">
        <f t="shared" ca="1" si="119"/>
        <v>960414519.20689213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960414519.20689213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4001727.1633620504</v>
      </c>
      <c r="L1993" s="455">
        <f t="shared" ca="1" si="119"/>
        <v>964416246.37025416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964416246.37025416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4018401.0265427255</v>
      </c>
      <c r="L1994" s="455">
        <f t="shared" ca="1" si="119"/>
        <v>968434647.39679694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968434647.39679694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4035144.3641533209</v>
      </c>
      <c r="L1995" s="455">
        <f t="shared" ca="1" si="119"/>
        <v>972469791.76095021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972469791.76095021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4051957.4656706252</v>
      </c>
      <c r="L1996" s="455">
        <f t="shared" ca="1" si="119"/>
        <v>976521749.22662079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976521749.22662079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4068840.6217775866</v>
      </c>
      <c r="L1997" s="455">
        <f t="shared" ca="1" si="119"/>
        <v>980590589.84839833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980590589.84839833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4085794.1243683258</v>
      </c>
      <c r="L1998" s="455">
        <f t="shared" ca="1" si="119"/>
        <v>984676383.97276664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984676383.97276664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4102818.2665531943</v>
      </c>
      <c r="L1999" s="455">
        <f t="shared" ca="1" si="119"/>
        <v>988779202.2393198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988779202.2393198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4119913.3426638325</v>
      </c>
      <c r="L2000" s="455">
        <f t="shared" ca="1" si="119"/>
        <v>992899115.58198369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992899115.58198369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4137079.6482582651</v>
      </c>
      <c r="L2001" s="455">
        <f t="shared" ca="1" si="119"/>
        <v>997036195.23024189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997036195.23024189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4154317.4801260079</v>
      </c>
      <c r="L2002" s="455">
        <f t="shared" ca="1" si="119"/>
        <v>1001190512.7103679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1001190512.7103679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4171627.1362931994</v>
      </c>
      <c r="L2003" s="455">
        <f t="shared" ca="1" si="119"/>
        <v>1005362139.8466611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1005362139.8466611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4189008.9160277545</v>
      </c>
      <c r="L2004" s="455">
        <f t="shared" ca="1" si="119"/>
        <v>1009551148.7626889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1009551148.7626889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4206463.1198445372</v>
      </c>
      <c r="L2005" s="455">
        <f t="shared" ca="1" si="119"/>
        <v>1013757611.8825334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1013757611.8825334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4223990.0495105553</v>
      </c>
      <c r="L2006" s="455">
        <f t="shared" ca="1" si="119"/>
        <v>1017981601.932044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1017981601.932044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4241590.0080501838</v>
      </c>
      <c r="L2007" s="455">
        <f t="shared" ca="1" si="119"/>
        <v>1022223191.9400942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1022223191.9400942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4259263.2997503923</v>
      </c>
      <c r="L2008" s="455">
        <f t="shared" ca="1" si="119"/>
        <v>1026482455.2398447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1026482455.2398447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4277010.2301660199</v>
      </c>
      <c r="L2009" s="455">
        <f t="shared" ca="1" si="119"/>
        <v>1030759465.4700108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1030759465.4700108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4294831.1061250446</v>
      </c>
      <c r="L2010" s="455">
        <f t="shared" ca="1" si="119"/>
        <v>1035054296.5761358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1035054296.5761358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4312726.2357338993</v>
      </c>
      <c r="L2011" s="455">
        <f t="shared" ca="1" si="119"/>
        <v>1039367022.8118696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1039367022.8118696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4330695.9283827906</v>
      </c>
      <c r="L2012" s="455">
        <f t="shared" ca="1" si="119"/>
        <v>1043697718.7402524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1043697718.7402524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4348740.4947510511</v>
      </c>
      <c r="L2013" s="455">
        <f t="shared" ca="1" si="119"/>
        <v>1048046459.2350035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1048046459.2350035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4366860.246812514</v>
      </c>
      <c r="L2014" s="455">
        <f t="shared" ca="1" si="119"/>
        <v>1052413319.4818159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1052413319.4818159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4385055.4978409</v>
      </c>
      <c r="L2015" s="455">
        <f t="shared" ca="1" si="119"/>
        <v>1056798374.9796568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1056798374.9796568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4403326.5624152366</v>
      </c>
      <c r="L2016" s="455">
        <f t="shared" ca="1" si="119"/>
        <v>1061201701.5420721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1061201701.5420721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4421673.7564253006</v>
      </c>
      <c r="L2017" s="455">
        <f t="shared" ca="1" si="119"/>
        <v>1065623375.2984973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1065623375.2984973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4440097.3970770724</v>
      </c>
      <c r="L2018" s="455">
        <f t="shared" ca="1" si="119"/>
        <v>1070063472.6955744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1070063472.6955744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4458597.8028982263</v>
      </c>
      <c r="L2019" s="455">
        <f t="shared" ca="1" si="119"/>
        <v>1074522070.4984727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1074522070.4984727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4477175.2937436365</v>
      </c>
      <c r="L2020" s="455">
        <f t="shared" ca="1" si="119"/>
        <v>1078999245.7922163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1078999245.7922163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4495830.1908009015</v>
      </c>
      <c r="L2021" s="455">
        <f t="shared" ca="1" si="119"/>
        <v>1083495075.9830172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1083495075.9830172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4514562.8165959045</v>
      </c>
      <c r="L2022" s="455">
        <f t="shared" ca="1" si="119"/>
        <v>1088009638.799613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1088009638.799613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4533373.4949983871</v>
      </c>
      <c r="L2023" s="455">
        <f t="shared" ca="1" si="119"/>
        <v>1092543012.2946115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1092543012.2946115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4552262.5512275472</v>
      </c>
      <c r="L2024" s="455">
        <f t="shared" ca="1" si="119"/>
        <v>1097095274.845839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1097095274.845839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4571230.3118576622</v>
      </c>
      <c r="L2025" s="455">
        <f t="shared" ca="1" si="119"/>
        <v>1101666505.1576967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1101666505.1576967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4590277.1048237365</v>
      </c>
      <c r="L2026" s="455">
        <f t="shared" ca="1" si="119"/>
        <v>1106256782.2625206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1106256782.2625206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4609403.2594271693</v>
      </c>
      <c r="L2027" s="455">
        <f t="shared" ca="1" si="119"/>
        <v>1110866185.5219476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1110866185.5219476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4628609.1063414486</v>
      </c>
      <c r="L2028" s="455">
        <f t="shared" ca="1" si="119"/>
        <v>1115494794.628289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1115494794.628289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4647894.977617871</v>
      </c>
      <c r="L2029" s="455">
        <f t="shared" ca="1" si="119"/>
        <v>1120142689.605907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1120142689.605907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4667261.2066912791</v>
      </c>
      <c r="L2030" s="455">
        <f t="shared" ca="1" si="119"/>
        <v>1124809950.8125982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1124809950.8125982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4686708.128385826</v>
      </c>
      <c r="L2031" s="455">
        <f t="shared" ca="1" si="119"/>
        <v>1129496658.940984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1129496658.940984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4706236.0789207667</v>
      </c>
      <c r="L2032" s="455">
        <f t="shared" ca="1" si="119"/>
        <v>1134202895.0199049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1134202895.0199049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4725845.3959162701</v>
      </c>
      <c r="L2033" s="455">
        <f t="shared" ca="1" si="119"/>
        <v>1138928740.4158211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1138928740.4158211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4745536.4183992548</v>
      </c>
      <c r="L2034" s="455">
        <f t="shared" ca="1" si="119"/>
        <v>1143674276.8342204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1143674276.8342204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4765309.4868092518</v>
      </c>
      <c r="L2035" s="455">
        <f t="shared" ca="1" si="119"/>
        <v>1148439586.3210297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1148439586.3210297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4785164.9430042906</v>
      </c>
      <c r="L2036" s="455">
        <f t="shared" ca="1" si="119"/>
        <v>1153224751.264034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1153224751.264034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4805103.130266808</v>
      </c>
      <c r="L2037" s="455">
        <f t="shared" ca="1" si="119"/>
        <v>1158029854.3943009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1158029854.3943009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4825124.3933095876</v>
      </c>
      <c r="L2038" s="455">
        <f t="shared" ca="1" si="119"/>
        <v>1162854978.7876105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1162854978.7876105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4845229.0782817109</v>
      </c>
      <c r="L2039" s="455">
        <f t="shared" ca="1" si="119"/>
        <v>1167700207.8658922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1167700207.8658922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4865417.5327745508</v>
      </c>
      <c r="L2040" s="455">
        <f t="shared" ca="1" si="119"/>
        <v>1172565625.3986666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1172565625.3986666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4885690.1058277776</v>
      </c>
      <c r="L2041" s="455">
        <f t="shared" ca="1" si="119"/>
        <v>1177451315.5044944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1177451315.5044944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4906047.1479353933</v>
      </c>
      <c r="L2042" s="455">
        <f t="shared" ca="1" si="119"/>
        <v>1182357362.6524298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1182357362.6524298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4926489.0110517908</v>
      </c>
      <c r="L2043" s="455">
        <f t="shared" ca="1" si="119"/>
        <v>1187283851.6634817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1187283851.6634817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4947016.0485978406</v>
      </c>
      <c r="L2044" s="455">
        <f t="shared" ca="1" si="119"/>
        <v>1192230867.7120795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1192230867.7120795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4967628.615466998</v>
      </c>
      <c r="L2045" s="455">
        <f t="shared" ca="1" si="119"/>
        <v>1197198496.3275466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1197198496.3275466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4988327.0680314442</v>
      </c>
      <c r="L2046" s="455">
        <f t="shared" ca="1" si="119"/>
        <v>1202186823.3955781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1202186823.3955781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5009111.7641482418</v>
      </c>
      <c r="L2047" s="455">
        <f t="shared" ca="1" si="119"/>
        <v>1207195935.1597264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1207195935.1597264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5029983.0631655268</v>
      </c>
      <c r="L2048" s="455">
        <f t="shared" ref="L2048:L2302" ca="1" si="124">I2048-J2048+K2048</f>
        <v>1212225918.2228918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1212225918.2228918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5050941.325928716</v>
      </c>
      <c r="L2049" s="455">
        <f t="shared" ca="1" si="124"/>
        <v>1217276859.5488205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1217276859.5488205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5071986.9147867523</v>
      </c>
      <c r="L2050" s="455">
        <f t="shared" ca="1" si="124"/>
        <v>1222348846.4636073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1222348846.4636073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5093120.1935983635</v>
      </c>
      <c r="L2051" s="455">
        <f t="shared" ca="1" si="124"/>
        <v>1227441966.6572056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1227441966.6572056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5114341.527738357</v>
      </c>
      <c r="L2052" s="455">
        <f t="shared" ca="1" si="124"/>
        <v>1232556308.1849439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1232556308.1849439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5135651.2841039328</v>
      </c>
      <c r="L2053" s="455">
        <f t="shared" ca="1" si="124"/>
        <v>1237691959.4690478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1237691959.4690478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5157049.8311210321</v>
      </c>
      <c r="L2054" s="455">
        <f t="shared" ca="1" si="124"/>
        <v>1242849009.3001688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1242849009.3001688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5178537.5387507034</v>
      </c>
      <c r="L2055" s="455">
        <f t="shared" ca="1" si="124"/>
        <v>1248027546.8389194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1248027546.8389194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5200114.7784954971</v>
      </c>
      <c r="L2056" s="455">
        <f t="shared" ca="1" si="124"/>
        <v>1253227661.617415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1253227661.617415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5221781.9234058959</v>
      </c>
      <c r="L2057" s="455">
        <f t="shared" ca="1" si="124"/>
        <v>1258449443.5408208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1258449443.5408208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5243539.3480867539</v>
      </c>
      <c r="L2058" s="455">
        <f t="shared" ca="1" si="124"/>
        <v>1263692982.8889077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1263692982.8889077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5265387.4287037821</v>
      </c>
      <c r="L2059" s="455">
        <f t="shared" ca="1" si="124"/>
        <v>1268958370.3176115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1268958370.3176115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5287326.5429900475</v>
      </c>
      <c r="L2060" s="455">
        <f t="shared" ca="1" si="124"/>
        <v>1274245696.8606014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1274245696.8606014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5309357.0702525061</v>
      </c>
      <c r="L2061" s="455">
        <f t="shared" ca="1" si="124"/>
        <v>1279555053.9308538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1279555053.9308538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5331479.3913785573</v>
      </c>
      <c r="L2062" s="455">
        <f t="shared" ca="1" si="124"/>
        <v>1284886533.3222325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1284886533.3222325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5353693.8888426349</v>
      </c>
      <c r="L2063" s="455">
        <f t="shared" ca="1" si="124"/>
        <v>1290240227.2110751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1290240227.2110751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5376000.9467128124</v>
      </c>
      <c r="L2064" s="455">
        <f t="shared" ca="1" si="124"/>
        <v>1295616228.1577878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1295616228.1577878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5398400.9506574487</v>
      </c>
      <c r="L2065" s="455">
        <f t="shared" ca="1" si="124"/>
        <v>1301014629.1084452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1301014629.1084452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5420894.287951855</v>
      </c>
      <c r="L2066" s="455">
        <f t="shared" ca="1" si="124"/>
        <v>1306435523.3963971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1306435523.3963971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5443481.3474849882</v>
      </c>
      <c r="L2067" s="455">
        <f t="shared" ca="1" si="124"/>
        <v>1311879004.7438822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1311879004.7438822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5466162.5197661761</v>
      </c>
      <c r="L2068" s="455">
        <f t="shared" ca="1" si="124"/>
        <v>1317345167.2636483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1317345167.2636483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5488938.1969318679</v>
      </c>
      <c r="L2069" s="455">
        <f t="shared" ca="1" si="124"/>
        <v>1322834105.4605801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1322834105.4605801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5511808.7727524173</v>
      </c>
      <c r="L2070" s="455">
        <f t="shared" ca="1" si="124"/>
        <v>1328345914.2333326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1328345914.2333326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5534774.6426388863</v>
      </c>
      <c r="L2071" s="455">
        <f t="shared" ca="1" si="124"/>
        <v>1333880688.8759716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1333880688.8759716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5557836.2036498813</v>
      </c>
      <c r="L2072" s="455">
        <f t="shared" ca="1" si="124"/>
        <v>1339438525.0796216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1339438525.0796216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5580993.8544984227</v>
      </c>
      <c r="L2073" s="455">
        <f t="shared" ca="1" si="124"/>
        <v>1345019518.9341199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1345019518.9341199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5604247.9955588328</v>
      </c>
      <c r="L2074" s="455">
        <f t="shared" ca="1" si="124"/>
        <v>1350623766.9296787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1350623766.9296787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5627599.0288736615</v>
      </c>
      <c r="L2075" s="455">
        <f t="shared" ca="1" si="124"/>
        <v>1356251365.9585524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1356251365.9585524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5651047.3581606345</v>
      </c>
      <c r="L2076" s="455">
        <f t="shared" ca="1" si="124"/>
        <v>1361902413.3167131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1361902413.3167131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5674593.3888196377</v>
      </c>
      <c r="L2077" s="455">
        <f t="shared" ca="1" si="124"/>
        <v>1367577006.7055328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1367577006.7055328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5698237.5279397201</v>
      </c>
      <c r="L2078" s="455">
        <f t="shared" ca="1" si="124"/>
        <v>1373275244.2334726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1373275244.2334726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5721980.1843061354</v>
      </c>
      <c r="L2079" s="455">
        <f t="shared" ca="1" si="124"/>
        <v>1378997224.4177787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1378997224.4177787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5745821.7684074109</v>
      </c>
      <c r="L2080" s="455">
        <f t="shared" ca="1" si="124"/>
        <v>1384743046.1861861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1384743046.1861861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5769762.6924424423</v>
      </c>
      <c r="L2081" s="455">
        <f t="shared" ca="1" si="124"/>
        <v>1390512808.8786285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1390512808.8786285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5793803.3703276189</v>
      </c>
      <c r="L2082" s="455">
        <f t="shared" ca="1" si="124"/>
        <v>1396306612.2489562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1396306612.2489562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5817944.2177039841</v>
      </c>
      <c r="L2083" s="455">
        <f t="shared" ca="1" si="124"/>
        <v>1402124556.4666603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1402124556.4666603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5842185.6519444175</v>
      </c>
      <c r="L2084" s="455">
        <f t="shared" ca="1" si="124"/>
        <v>1407966742.1186047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1407966742.1186047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5866528.0921608526</v>
      </c>
      <c r="L2085" s="455">
        <f t="shared" ca="1" si="124"/>
        <v>1413833270.2107656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1413833270.2107656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5890971.9592115236</v>
      </c>
      <c r="L2086" s="455">
        <f t="shared" ca="1" si="124"/>
        <v>1419724242.1699772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1419724242.1699772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5915517.675708238</v>
      </c>
      <c r="L2087" s="455">
        <f t="shared" ca="1" si="124"/>
        <v>1425639759.8456855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1425639759.8456855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5940165.6660236893</v>
      </c>
      <c r="L2088" s="455">
        <f t="shared" ca="1" si="124"/>
        <v>1431579925.5117092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1431579925.5117092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5964916.3562987885</v>
      </c>
      <c r="L2089" s="455">
        <f t="shared" ca="1" si="124"/>
        <v>1437544841.8680079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1437544841.8680079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5989770.1744500324</v>
      </c>
      <c r="L2090" s="455">
        <f t="shared" ca="1" si="124"/>
        <v>1443534612.0424578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1443534612.0424578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6014727.5501769073</v>
      </c>
      <c r="L2091" s="455">
        <f t="shared" ca="1" si="124"/>
        <v>1449549339.5926347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1449549339.5926347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6039788.9149693111</v>
      </c>
      <c r="L2092" s="455">
        <f t="shared" ca="1" si="124"/>
        <v>1455589128.5076039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1455589128.5076039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6064954.7021150161</v>
      </c>
      <c r="L2093" s="455">
        <f t="shared" ca="1" si="124"/>
        <v>1461654083.2097189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1461654083.2097189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6090225.3467071624</v>
      </c>
      <c r="L2094" s="455">
        <f t="shared" ca="1" si="124"/>
        <v>1467744308.556426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1467744308.556426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6115601.2856517751</v>
      </c>
      <c r="L2095" s="455">
        <f t="shared" ca="1" si="124"/>
        <v>1473859909.8420777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1473859909.8420777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6141082.9576753238</v>
      </c>
      <c r="L2096" s="455">
        <f t="shared" ca="1" si="124"/>
        <v>1480000992.799753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1480000992.799753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6166670.8033323037</v>
      </c>
      <c r="L2097" s="455">
        <f t="shared" ca="1" si="124"/>
        <v>1486167663.6030853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1486167663.6030853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6192365.2650128556</v>
      </c>
      <c r="L2098" s="455">
        <f t="shared" ca="1" si="124"/>
        <v>1492360028.868098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1492360028.868098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6218166.7869504085</v>
      </c>
      <c r="L2099" s="455">
        <f t="shared" ca="1" si="124"/>
        <v>1498578195.6550484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1498578195.6550484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6244075.8152293684</v>
      </c>
      <c r="L2100" s="455">
        <f t="shared" ca="1" si="124"/>
        <v>1504822271.4702778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1504822271.4702778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6270092.797792824</v>
      </c>
      <c r="L2101" s="455">
        <f t="shared" ca="1" si="124"/>
        <v>1511092364.2680707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1511092364.2680707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6296218.1844502948</v>
      </c>
      <c r="L2102" s="455">
        <f t="shared" ca="1" si="124"/>
        <v>1517388582.4525211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1517388582.4525211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6322452.4268855043</v>
      </c>
      <c r="L2103" s="455">
        <f t="shared" ca="1" si="124"/>
        <v>1523711034.8794067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1523711034.8794067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6348795.9786641942</v>
      </c>
      <c r="L2104" s="455">
        <f t="shared" ca="1" si="124"/>
        <v>1530059830.8580709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1530059830.8580709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6375249.2952419622</v>
      </c>
      <c r="L2105" s="455">
        <f t="shared" ca="1" si="124"/>
        <v>1536435080.1533129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1536435080.1533129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6401812.8339721374</v>
      </c>
      <c r="L2106" s="455">
        <f t="shared" ca="1" si="124"/>
        <v>1542836892.9872851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1542836892.9872851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6428487.0541136879</v>
      </c>
      <c r="L2107" s="455">
        <f t="shared" ca="1" si="124"/>
        <v>1549265380.0413988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1549265380.0413988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6455272.4168391619</v>
      </c>
      <c r="L2108" s="455">
        <f t="shared" ca="1" si="124"/>
        <v>1555720652.4582379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1555720652.4582379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6482169.3852426577</v>
      </c>
      <c r="L2109" s="455">
        <f t="shared" ca="1" si="124"/>
        <v>1562202821.8434806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1562202821.8434806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6509178.4243478356</v>
      </c>
      <c r="L2110" s="455">
        <f t="shared" ca="1" si="124"/>
        <v>1568712000.2678285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1568712000.2678285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6536300.0011159517</v>
      </c>
      <c r="L2111" s="455">
        <f t="shared" ca="1" si="124"/>
        <v>1575248300.2689445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1575248300.2689445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6563534.5844539357</v>
      </c>
      <c r="L2112" s="455">
        <f t="shared" ca="1" si="124"/>
        <v>1581811834.8533983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1581811834.8533983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6590882.6452224925</v>
      </c>
      <c r="L2113" s="455">
        <f t="shared" ca="1" si="124"/>
        <v>1588402717.4986207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1588402717.4986207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6618344.6562442528</v>
      </c>
      <c r="L2114" s="455">
        <f t="shared" ca="1" si="124"/>
        <v>1595021062.154865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1595021062.154865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6645921.0923119374</v>
      </c>
      <c r="L2115" s="455">
        <f t="shared" ca="1" si="124"/>
        <v>1601666983.2471769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1601666983.2471769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6673612.4301965702</v>
      </c>
      <c r="L2116" s="455">
        <f t="shared" ca="1" si="124"/>
        <v>1608340595.6773734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1608340595.6773734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6701419.1486557228</v>
      </c>
      <c r="L2117" s="455">
        <f t="shared" ca="1" si="124"/>
        <v>1615042014.8260291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1615042014.8260291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6729341.7284417879</v>
      </c>
      <c r="L2118" s="455">
        <f t="shared" ca="1" si="124"/>
        <v>1621771356.5544708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1621771356.5544708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6757380.652310295</v>
      </c>
      <c r="L2119" s="455">
        <f t="shared" ca="1" si="124"/>
        <v>1628528737.2067811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1628528737.2067811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6785536.4050282547</v>
      </c>
      <c r="L2120" s="455">
        <f t="shared" ca="1" si="124"/>
        <v>1635314273.6118095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1635314273.6118095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6813809.4733825391</v>
      </c>
      <c r="L2121" s="455">
        <f t="shared" ca="1" si="124"/>
        <v>1642128083.085192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1642128083.085192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6842200.3461882994</v>
      </c>
      <c r="L2122" s="455">
        <f t="shared" ca="1" si="124"/>
        <v>1648970283.4313803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1648970283.4313803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6870709.5142974174</v>
      </c>
      <c r="L2123" s="455">
        <f t="shared" ca="1" si="124"/>
        <v>1655840992.9456778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1655840992.9456778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6899337.4706069902</v>
      </c>
      <c r="L2124" s="455">
        <f t="shared" ca="1" si="124"/>
        <v>1662740330.4162848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1662740330.4162848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6928084.7100678533</v>
      </c>
      <c r="L2125" s="455">
        <f t="shared" ca="1" si="124"/>
        <v>1669668415.1263525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1669668415.1263525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6956951.7296931352</v>
      </c>
      <c r="L2126" s="455">
        <f t="shared" ca="1" si="124"/>
        <v>1676625366.8560457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1676625366.8560457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6985939.0285668578</v>
      </c>
      <c r="L2127" s="455">
        <f t="shared" ca="1" si="124"/>
        <v>1683611305.8846126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1683611305.8846126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7015047.1078525512</v>
      </c>
      <c r="L2128" s="455">
        <f t="shared" ca="1" si="124"/>
        <v>1690626352.992465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1690626352.992465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7044276.4708019374</v>
      </c>
      <c r="L2129" s="455">
        <f t="shared" ca="1" si="124"/>
        <v>1697670629.4632668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1697670629.4632668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7073627.6227636123</v>
      </c>
      <c r="L2130" s="455">
        <f t="shared" ca="1" si="124"/>
        <v>1704744257.0860305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1704744257.0860305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7103101.0711917933</v>
      </c>
      <c r="L2131" s="455">
        <f t="shared" ca="1" si="124"/>
        <v>1711847358.1572223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1711847358.1572223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7132697.3256550916</v>
      </c>
      <c r="L2132" s="455">
        <f t="shared" ca="1" si="124"/>
        <v>1718980055.4828773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1718980055.4828773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7162416.8978453213</v>
      </c>
      <c r="L2133" s="455">
        <f t="shared" ca="1" si="124"/>
        <v>1726142472.3807225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1726142472.3807225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7192260.301586343</v>
      </c>
      <c r="L2134" s="455">
        <f t="shared" ca="1" si="124"/>
        <v>1733334732.6823089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1733334732.6823089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7222228.0528429551</v>
      </c>
      <c r="L2135" s="455">
        <f t="shared" ca="1" si="124"/>
        <v>1740556960.7351518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1740556960.7351518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7252320.6697298</v>
      </c>
      <c r="L2136" s="455">
        <f t="shared" ca="1" si="124"/>
        <v>1747809281.4048815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1747809281.4048815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7282538.6725203386</v>
      </c>
      <c r="L2137" s="455">
        <f t="shared" ca="1" si="124"/>
        <v>1755091820.0774019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1755091820.0774019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7312882.5836558407</v>
      </c>
      <c r="L2138" s="455">
        <f t="shared" ca="1" si="124"/>
        <v>1762404702.6610577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1762404702.6610577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7343352.9277544077</v>
      </c>
      <c r="L2139" s="455">
        <f t="shared" ca="1" si="124"/>
        <v>1769748055.5888121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1769748055.5888121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7373950.23162005</v>
      </c>
      <c r="L2140" s="455">
        <f t="shared" ca="1" si="124"/>
        <v>1777122005.8204322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1777122005.8204322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7404675.024251801</v>
      </c>
      <c r="L2141" s="455">
        <f t="shared" ca="1" si="124"/>
        <v>1784526680.8446839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1784526680.8446839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7435527.8368528495</v>
      </c>
      <c r="L2142" s="455">
        <f t="shared" ca="1" si="124"/>
        <v>1791962208.6815367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1791962208.6815367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7466509.2028397359</v>
      </c>
      <c r="L2143" s="455">
        <f t="shared" ca="1" si="124"/>
        <v>1799428717.8843765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1799428717.8843765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7497619.6578515694</v>
      </c>
      <c r="L2144" s="455">
        <f t="shared" ca="1" si="124"/>
        <v>1806926337.542228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1806926337.542228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7528859.7397592841</v>
      </c>
      <c r="L2145" s="455">
        <f t="shared" ca="1" si="124"/>
        <v>1814455197.2819872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1814455197.2819872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7560229.9886749461</v>
      </c>
      <c r="L2146" s="455">
        <f t="shared" ca="1" si="124"/>
        <v>1822015427.2706621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1822015427.2706621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7591730.9469610918</v>
      </c>
      <c r="L2147" s="455">
        <f t="shared" ca="1" si="124"/>
        <v>1829607158.2176232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1829607158.2176232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7623363.1592400959</v>
      </c>
      <c r="L2148" s="455">
        <f t="shared" ca="1" si="124"/>
        <v>1837230521.3768632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1837230521.3768632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7655127.1724035963</v>
      </c>
      <c r="L2149" s="455">
        <f t="shared" ca="1" si="124"/>
        <v>1844885648.5492668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1844885648.5492668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7687023.5356219448</v>
      </c>
      <c r="L2150" s="455">
        <f t="shared" ca="1" si="124"/>
        <v>1852572672.0848887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1852572672.0848887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7719052.8003537031</v>
      </c>
      <c r="L2151" s="455">
        <f t="shared" ca="1" si="124"/>
        <v>1860291724.8852425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1860291724.8852425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7751215.5203551771</v>
      </c>
      <c r="L2152" s="455">
        <f t="shared" ca="1" si="124"/>
        <v>1868042940.4055977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1868042940.4055977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7783512.2516899901</v>
      </c>
      <c r="L2153" s="455">
        <f t="shared" ca="1" si="124"/>
        <v>1875826452.6572876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1875826452.6572876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7815943.5527386991</v>
      </c>
      <c r="L2154" s="455">
        <f t="shared" ca="1" si="124"/>
        <v>1883642396.2100263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1883642396.2100263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7848509.9842084423</v>
      </c>
      <c r="L2155" s="455">
        <f t="shared" ca="1" si="124"/>
        <v>1891490906.1942346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1891490906.1942346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7881212.1091426443</v>
      </c>
      <c r="L2156" s="455">
        <f t="shared" ca="1" si="124"/>
        <v>1899372118.3033772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1899372118.3033772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7914050.4929307392</v>
      </c>
      <c r="L2157" s="455">
        <f t="shared" ca="1" si="124"/>
        <v>1907286168.7963078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1907286168.7963078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7947025.7033179486</v>
      </c>
      <c r="L2158" s="455">
        <f t="shared" ca="1" si="124"/>
        <v>1915233194.4996257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1915233194.4996257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7980138.3104151078</v>
      </c>
      <c r="L2159" s="455">
        <f t="shared" ca="1" si="124"/>
        <v>1923213332.8100407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1923213332.8100407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8013388.8867085017</v>
      </c>
      <c r="L2160" s="455">
        <f t="shared" ca="1" si="124"/>
        <v>1931226721.6967492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1931226721.6967492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8046778.0070697879</v>
      </c>
      <c r="L2161" s="455">
        <f t="shared" ca="1" si="124"/>
        <v>1939273499.703819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1939273499.703819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8080306.2487659138</v>
      </c>
      <c r="L2162" s="455">
        <f t="shared" ca="1" si="124"/>
        <v>1947353805.952585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1947353805.952585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8113974.1914691031</v>
      </c>
      <c r="L2163" s="455">
        <f t="shared" ca="1" si="124"/>
        <v>1955467780.1440542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1955467780.1440542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8147782.4172668913</v>
      </c>
      <c r="L2164" s="455">
        <f t="shared" ca="1" si="124"/>
        <v>1963615562.561321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1963615562.561321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8181731.5106721707</v>
      </c>
      <c r="L2165" s="455">
        <f t="shared" ca="1" si="124"/>
        <v>1971797294.0719931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1971797294.0719931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8215822.0586333042</v>
      </c>
      <c r="L2166" s="455">
        <f t="shared" ca="1" si="124"/>
        <v>1980013116.1306264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1980013116.1306264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8250054.6505442774</v>
      </c>
      <c r="L2167" s="455">
        <f t="shared" ca="1" si="124"/>
        <v>1988263170.7811706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1988263170.7811706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8284429.8782548774</v>
      </c>
      <c r="L2168" s="455">
        <f t="shared" ca="1" si="124"/>
        <v>1996547600.6594255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1996547600.6594255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8318948.3360809395</v>
      </c>
      <c r="L2169" s="455">
        <f t="shared" ca="1" si="124"/>
        <v>2004866548.9955065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2004866548.9955065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8353610.6208146112</v>
      </c>
      <c r="L2170" s="455">
        <f t="shared" ca="1" si="124"/>
        <v>2013220159.6163211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2013220159.6163211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8388417.3317346713</v>
      </c>
      <c r="L2171" s="455">
        <f t="shared" ca="1" si="124"/>
        <v>2021608576.9480557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2021608576.9480557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8423369.0706168991</v>
      </c>
      <c r="L2172" s="455">
        <f t="shared" ca="1" si="124"/>
        <v>2030031946.0186727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2030031946.0186727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8458466.441744471</v>
      </c>
      <c r="L2173" s="455">
        <f t="shared" ca="1" si="124"/>
        <v>2038490412.4604173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2038490412.4604173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8493710.051918406</v>
      </c>
      <c r="L2174" s="455">
        <f t="shared" ca="1" si="124"/>
        <v>2046984122.5123358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2046984122.5123358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8529100.5104680657</v>
      </c>
      <c r="L2175" s="455">
        <f t="shared" ca="1" si="124"/>
        <v>2055513223.0228038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2055513223.0228038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8564638.4292616807</v>
      </c>
      <c r="L2176" s="455">
        <f t="shared" ca="1" si="124"/>
        <v>2064077861.4520655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2064077861.4520655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8600324.422716938</v>
      </c>
      <c r="L2177" s="455">
        <f t="shared" ca="1" si="124"/>
        <v>2072678185.8747823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2072678185.8747823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8636159.1078115925</v>
      </c>
      <c r="L2178" s="455">
        <f t="shared" ca="1" si="124"/>
        <v>2081314344.982594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2081314344.982594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8672143.1040941421</v>
      </c>
      <c r="L2179" s="455">
        <f t="shared" ca="1" si="124"/>
        <v>2089986488.086688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2089986488.086688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8708277.0336945336</v>
      </c>
      <c r="L2180" s="455">
        <f t="shared" ca="1" si="124"/>
        <v>2098694765.1203825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2098694765.1203825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8744561.5213349275</v>
      </c>
      <c r="L2181" s="455">
        <f t="shared" ca="1" si="124"/>
        <v>2107439326.6417174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2107439326.6417174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8780997.1943404898</v>
      </c>
      <c r="L2182" s="455">
        <f t="shared" ca="1" si="124"/>
        <v>2116220323.8360579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2116220323.8360579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8817584.682650242</v>
      </c>
      <c r="L2183" s="455">
        <f t="shared" ca="1" si="124"/>
        <v>2125037908.5187082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2125037908.5187082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8854324.6188279502</v>
      </c>
      <c r="L2184" s="455">
        <f t="shared" ca="1" si="124"/>
        <v>2133892233.1375363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2133892233.1375363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8891217.6380730681</v>
      </c>
      <c r="L2185" s="455">
        <f t="shared" ca="1" si="124"/>
        <v>2142783450.7756093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2142783450.7756093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8928264.3782317042</v>
      </c>
      <c r="L2186" s="455">
        <f t="shared" ca="1" si="124"/>
        <v>2151711715.153841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2151711715.153841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8965465.4798076712</v>
      </c>
      <c r="L2187" s="455">
        <f t="shared" ca="1" si="124"/>
        <v>2160677180.6336489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2160677180.6336489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9002821.5859735366</v>
      </c>
      <c r="L2188" s="455">
        <f t="shared" ca="1" si="124"/>
        <v>2169680002.2196226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2169680002.2196226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9040333.3425817601</v>
      </c>
      <c r="L2189" s="455">
        <f t="shared" ca="1" si="124"/>
        <v>2178720335.5622044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2178720335.5622044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9078001.3981758505</v>
      </c>
      <c r="L2190" s="455">
        <f t="shared" ca="1" si="124"/>
        <v>2187798336.9603801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2187798336.9603801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9115826.4040015843</v>
      </c>
      <c r="L2191" s="455">
        <f t="shared" ca="1" si="124"/>
        <v>2196914163.3643818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2196914163.3643818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9153809.0140182581</v>
      </c>
      <c r="L2192" s="455">
        <f t="shared" ca="1" si="124"/>
        <v>2206067972.3783998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2206067972.3783998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9191949.8849099986</v>
      </c>
      <c r="L2193" s="455">
        <f t="shared" ca="1" si="124"/>
        <v>2215259922.26331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2215259922.26331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9230249.6760971248</v>
      </c>
      <c r="L2194" s="455">
        <f t="shared" ca="1" si="124"/>
        <v>2224490171.9394069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2224490171.9394069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9268709.0497475285</v>
      </c>
      <c r="L2195" s="455">
        <f t="shared" ca="1" si="124"/>
        <v>2233758880.9891543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2233758880.9891543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9307328.6707881428</v>
      </c>
      <c r="L2196" s="455">
        <f t="shared" ca="1" si="124"/>
        <v>2243066209.6599426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2243066209.6599426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9346109.2069164272</v>
      </c>
      <c r="L2197" s="455">
        <f t="shared" ca="1" si="124"/>
        <v>2252412318.866859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2252412318.866859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9385051.3286119122</v>
      </c>
      <c r="L2198" s="455">
        <f t="shared" ca="1" si="124"/>
        <v>2261797370.1954708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2261797370.1954708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9424155.7091477942</v>
      </c>
      <c r="L2199" s="455">
        <f t="shared" ca="1" si="124"/>
        <v>2271221525.9046187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2271221525.9046187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9463423.0246025771</v>
      </c>
      <c r="L2200" s="455">
        <f t="shared" ca="1" si="124"/>
        <v>2280684948.9292212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2280684948.9292212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9502853.9538717549</v>
      </c>
      <c r="L2201" s="455">
        <f t="shared" ca="1" si="124"/>
        <v>2290187802.8830929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2290187802.8830929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9542449.1786795538</v>
      </c>
      <c r="L2202" s="455">
        <f t="shared" ca="1" si="124"/>
        <v>2299730252.0617723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2299730252.0617723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9582209.3835907187</v>
      </c>
      <c r="L2203" s="455">
        <f t="shared" ca="1" si="124"/>
        <v>2309312461.445363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2309312461.445363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9622135.2560223453</v>
      </c>
      <c r="L2204" s="455">
        <f t="shared" ca="1" si="124"/>
        <v>2318934596.7013855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2318934596.7013855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9662227.4862557724</v>
      </c>
      <c r="L2205" s="455">
        <f t="shared" ca="1" si="124"/>
        <v>2328596824.1876411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2328596824.1876411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9702486.7674485054</v>
      </c>
      <c r="L2206" s="455">
        <f t="shared" ca="1" si="124"/>
        <v>2338299310.9550896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2338299310.9550896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9742913.7956462055</v>
      </c>
      <c r="L2207" s="455">
        <f t="shared" ca="1" si="124"/>
        <v>2348042224.7507358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2348042224.7507358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9783509.2697947323</v>
      </c>
      <c r="L2208" s="455">
        <f t="shared" ca="1" si="124"/>
        <v>2357825734.0205307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2357825734.0205307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9824273.8917522114</v>
      </c>
      <c r="L2209" s="455">
        <f t="shared" ca="1" si="124"/>
        <v>2367650007.9122829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2367650007.9122829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9865208.3663011789</v>
      </c>
      <c r="L2210" s="455">
        <f t="shared" ca="1" si="124"/>
        <v>2377515216.278584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2377515216.278584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9906313.4011607673</v>
      </c>
      <c r="L2211" s="455">
        <f t="shared" ca="1" si="124"/>
        <v>2387421529.6797447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2387421529.6797447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9947589.7069989368</v>
      </c>
      <c r="L2212" s="455">
        <f t="shared" ca="1" si="124"/>
        <v>2397369119.3867435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2397369119.3867435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9989037.9974447638</v>
      </c>
      <c r="L2213" s="455">
        <f t="shared" ca="1" si="124"/>
        <v>2407358157.3841882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2407358157.3841882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10030658.989100784</v>
      </c>
      <c r="L2214" s="455">
        <f t="shared" ca="1" si="124"/>
        <v>2417388816.3732891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2417388816.3732891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10072453.401555371</v>
      </c>
      <c r="L2215" s="455">
        <f t="shared" ca="1" si="124"/>
        <v>2427461269.7748446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2427461269.7748446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10114421.957395187</v>
      </c>
      <c r="L2216" s="455">
        <f t="shared" ca="1" si="124"/>
        <v>2437575691.7322397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2437575691.7322397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10156565.382217666</v>
      </c>
      <c r="L2217" s="455">
        <f t="shared" ca="1" si="124"/>
        <v>2447732257.1144576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2447732257.1144576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10198884.404643573</v>
      </c>
      <c r="L2218" s="455">
        <f t="shared" ca="1" si="124"/>
        <v>2457931141.5191011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2457931141.5191011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10241379.756329589</v>
      </c>
      <c r="L2219" s="455">
        <f t="shared" ca="1" si="124"/>
        <v>2468172521.2754307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2468172521.2754307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10284052.17198096</v>
      </c>
      <c r="L2220" s="455">
        <f t="shared" ca="1" si="124"/>
        <v>2478456573.4474115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2478456573.4474115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10326902.389364215</v>
      </c>
      <c r="L2221" s="455">
        <f t="shared" ca="1" si="124"/>
        <v>2488783475.8367758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2488783475.8367758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10369931.149319898</v>
      </c>
      <c r="L2222" s="455">
        <f t="shared" ca="1" si="124"/>
        <v>2499153406.9860959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2499153406.9860959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10413139.195775399</v>
      </c>
      <c r="L2223" s="455">
        <f t="shared" ca="1" si="124"/>
        <v>2509566546.1818714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2509566546.1818714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10456527.275757797</v>
      </c>
      <c r="L2224" s="455">
        <f t="shared" ca="1" si="124"/>
        <v>2520023073.4576292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2520023073.4576292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10500096.139406789</v>
      </c>
      <c r="L2225" s="455">
        <f t="shared" ca="1" si="124"/>
        <v>2530523169.5970359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2530523169.5970359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10543846.53998765</v>
      </c>
      <c r="L2226" s="455">
        <f t="shared" ca="1" si="124"/>
        <v>2541067016.1370234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2541067016.1370234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10587779.233904265</v>
      </c>
      <c r="L2227" s="455">
        <f t="shared" ca="1" si="124"/>
        <v>2551654795.3709278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2551654795.3709278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10631894.9807122</v>
      </c>
      <c r="L2228" s="455">
        <f t="shared" ca="1" si="124"/>
        <v>2562286690.3516402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2562286690.3516402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10676194.543131834</v>
      </c>
      <c r="L2229" s="455">
        <f t="shared" ca="1" si="124"/>
        <v>2572962884.8947721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2572962884.8947721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10720678.68706155</v>
      </c>
      <c r="L2230" s="455">
        <f t="shared" ca="1" si="124"/>
        <v>2583683563.5818338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2583683563.5818338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10765348.181590974</v>
      </c>
      <c r="L2231" s="455">
        <f t="shared" ca="1" si="124"/>
        <v>2594448911.7634249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2594448911.7634249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10810203.79901427</v>
      </c>
      <c r="L2232" s="455">
        <f t="shared" ca="1" si="124"/>
        <v>2605259115.562439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2605259115.562439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10855246.314843496</v>
      </c>
      <c r="L2233" s="455">
        <f t="shared" ca="1" si="124"/>
        <v>2616114361.8772826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2616114361.8772826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10900476.507822011</v>
      </c>
      <c r="L2234" s="455">
        <f t="shared" ca="1" si="124"/>
        <v>2627014838.3851047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2627014838.3851047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10945895.159937937</v>
      </c>
      <c r="L2235" s="455">
        <f t="shared" ca="1" si="124"/>
        <v>2637960733.5450425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2637960733.5450425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10991503.056437677</v>
      </c>
      <c r="L2236" s="455">
        <f t="shared" ca="1" si="124"/>
        <v>2648952236.60148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2648952236.60148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11037300.985839499</v>
      </c>
      <c r="L2237" s="455">
        <f t="shared" ca="1" si="124"/>
        <v>2659989537.5873194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2659989537.5873194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11083289.739947164</v>
      </c>
      <c r="L2238" s="455">
        <f t="shared" ca="1" si="124"/>
        <v>2671072827.3272667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2671072827.3272667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11129470.113863612</v>
      </c>
      <c r="L2239" s="455">
        <f t="shared" ca="1" si="124"/>
        <v>2682202297.4411302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2682202297.4411302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11175842.906004708</v>
      </c>
      <c r="L2240" s="455">
        <f t="shared" ca="1" si="124"/>
        <v>2693378140.3471351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2693378140.3471351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11222408.918113062</v>
      </c>
      <c r="L2241" s="455">
        <f t="shared" ca="1" si="124"/>
        <v>2704600549.2652483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2704600549.2652483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11269168.955271868</v>
      </c>
      <c r="L2242" s="455">
        <f t="shared" ca="1" si="124"/>
        <v>2715869718.22052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2715869718.22052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11316123.825918833</v>
      </c>
      <c r="L2243" s="455">
        <f t="shared" ca="1" si="124"/>
        <v>2727185842.0464387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2727185842.0464387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11363274.34186016</v>
      </c>
      <c r="L2244" s="455">
        <f t="shared" ca="1" si="124"/>
        <v>2738549116.388299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2738549116.388299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11410621.318284579</v>
      </c>
      <c r="L2245" s="455">
        <f t="shared" ca="1" si="124"/>
        <v>2749959737.7065835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2749959737.7065835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11458165.573777432</v>
      </c>
      <c r="L2246" s="455">
        <f t="shared" ca="1" si="124"/>
        <v>2761417903.2803607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2761417903.2803607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11505907.930334836</v>
      </c>
      <c r="L2247" s="455">
        <f t="shared" ca="1" si="124"/>
        <v>2772923811.2106957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2772923811.2106957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11553849.213377899</v>
      </c>
      <c r="L2248" s="455">
        <f t="shared" ca="1" si="124"/>
        <v>2784477660.4240737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2784477660.4240737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11601990.251766974</v>
      </c>
      <c r="L2249" s="455">
        <f t="shared" ca="1" si="124"/>
        <v>2796079650.6758409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2796079650.6758409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11650331.877816003</v>
      </c>
      <c r="L2250" s="455">
        <f t="shared" ca="1" si="124"/>
        <v>2807729982.5536571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2807729982.5536571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11698874.927306904</v>
      </c>
      <c r="L2251" s="455">
        <f t="shared" ca="1" si="124"/>
        <v>2819428857.4809642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2819428857.4809642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11747620.239504017</v>
      </c>
      <c r="L2252" s="455">
        <f t="shared" ca="1" si="124"/>
        <v>2831176477.720468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2831176477.720468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11796568.657168617</v>
      </c>
      <c r="L2253" s="455">
        <f t="shared" ca="1" si="124"/>
        <v>2842973046.3776364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2842973046.3776364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11845721.026573485</v>
      </c>
      <c r="L2254" s="455">
        <f t="shared" ca="1" si="124"/>
        <v>2854818767.4042101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2854818767.4042101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11895078.197517542</v>
      </c>
      <c r="L2255" s="455">
        <f t="shared" ca="1" si="124"/>
        <v>2866713845.6017275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2866713845.6017275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11944641.023340531</v>
      </c>
      <c r="L2256" s="455">
        <f t="shared" ca="1" si="124"/>
        <v>2878658486.6250682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2878658486.6250682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11994410.360937783</v>
      </c>
      <c r="L2257" s="455">
        <f t="shared" ca="1" si="124"/>
        <v>2890652896.9860058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2890652896.9860058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12044387.070775025</v>
      </c>
      <c r="L2258" s="455">
        <f t="shared" ca="1" si="124"/>
        <v>2902697284.0567808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2902697284.0567808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12094572.016903253</v>
      </c>
      <c r="L2259" s="455">
        <f t="shared" ca="1" si="124"/>
        <v>2914791856.0736842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2914791856.0736842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12144966.066973684</v>
      </c>
      <c r="L2260" s="455">
        <f t="shared" ca="1" si="124"/>
        <v>2926936822.1406579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2926936822.1406579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12195570.092252741</v>
      </c>
      <c r="L2261" s="455">
        <f t="shared" ca="1" si="124"/>
        <v>2939132392.2329106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2939132392.2329106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12246384.967637127</v>
      </c>
      <c r="L2262" s="455">
        <f t="shared" ca="1" si="124"/>
        <v>2951378777.2005477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2951378777.2005477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12297411.571668949</v>
      </c>
      <c r="L2263" s="455">
        <f t="shared" ca="1" si="124"/>
        <v>2963676188.7722168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2963676188.7722168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12348650.786550904</v>
      </c>
      <c r="L2264" s="455">
        <f t="shared" ca="1" si="124"/>
        <v>2976024839.5587678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2976024839.5587678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12400103.498161532</v>
      </c>
      <c r="L2265" s="455">
        <f t="shared" ca="1" si="124"/>
        <v>2988424943.0569291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2988424943.0569291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12451770.596070537</v>
      </c>
      <c r="L2266" s="455">
        <f t="shared" ca="1" si="124"/>
        <v>3000876713.6529999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3000876713.6529999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12503652.973554166</v>
      </c>
      <c r="L2267" s="455">
        <f t="shared" ca="1" si="124"/>
        <v>3013380366.626554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3013380366.626554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12555751.527610641</v>
      </c>
      <c r="L2268" s="455">
        <f t="shared" ca="1" si="124"/>
        <v>3025936118.1541648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3025936118.1541648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12608067.158975687</v>
      </c>
      <c r="L2269" s="455">
        <f t="shared" ca="1" si="124"/>
        <v>3038544185.3131404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3038544185.3131404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12660600.772138085</v>
      </c>
      <c r="L2270" s="455">
        <f t="shared" ca="1" si="124"/>
        <v>3051204786.0852785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3051204786.0852785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12713353.275355328</v>
      </c>
      <c r="L2271" s="455">
        <f t="shared" ca="1" si="124"/>
        <v>3063918139.3606339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3063918139.3606339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12766325.580669308</v>
      </c>
      <c r="L2272" s="455">
        <f t="shared" ca="1" si="124"/>
        <v>3076684464.9413033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3076684464.9413033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12819518.603922097</v>
      </c>
      <c r="L2273" s="455">
        <f t="shared" ca="1" si="124"/>
        <v>3089503983.5452251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3089503983.5452251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12872933.264771771</v>
      </c>
      <c r="L2274" s="455">
        <f t="shared" ca="1" si="124"/>
        <v>3102376916.8099971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3102376916.8099971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12926570.486708321</v>
      </c>
      <c r="L2275" s="455">
        <f t="shared" ca="1" si="124"/>
        <v>3115303487.2967052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3115303487.2967052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12980431.197069606</v>
      </c>
      <c r="L2276" s="455">
        <f t="shared" ca="1" si="124"/>
        <v>3128283918.4937749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3128283918.4937749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13034516.327057395</v>
      </c>
      <c r="L2277" s="455">
        <f t="shared" ca="1" si="124"/>
        <v>3141318434.8208323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3141318434.8208323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13088826.811753467</v>
      </c>
      <c r="L2278" s="455">
        <f t="shared" ca="1" si="124"/>
        <v>3154407261.6325855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3154407261.6325855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13143363.590135774</v>
      </c>
      <c r="L2279" s="455">
        <f t="shared" ca="1" si="124"/>
        <v>3167550625.2227211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3167550625.2227211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13198127.605094671</v>
      </c>
      <c r="L2280" s="455">
        <f t="shared" ca="1" si="124"/>
        <v>3180748752.827816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3180748752.827816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13253119.803449234</v>
      </c>
      <c r="L2281" s="455">
        <f t="shared" ca="1" si="124"/>
        <v>3194001872.6312652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3194001872.6312652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13308341.135963604</v>
      </c>
      <c r="L2282" s="455">
        <f t="shared" ca="1" si="124"/>
        <v>3207310213.7672286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3207310213.7672286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13363792.557363452</v>
      </c>
      <c r="L2283" s="455">
        <f t="shared" ca="1" si="124"/>
        <v>3220674006.3245921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3220674006.3245921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13419475.026352467</v>
      </c>
      <c r="L2284" s="455">
        <f t="shared" ca="1" si="124"/>
        <v>3234093481.3509445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3234093481.3509445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13475389.505628936</v>
      </c>
      <c r="L2285" s="455">
        <f t="shared" ca="1" si="124"/>
        <v>3247568870.8565736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3247568870.8565736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13531536.961902389</v>
      </c>
      <c r="L2286" s="455">
        <f t="shared" ca="1" si="124"/>
        <v>3261100407.8184762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3261100407.8184762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13587918.365910318</v>
      </c>
      <c r="L2287" s="455">
        <f t="shared" ca="1" si="124"/>
        <v>3274688326.1843867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3274688326.1843867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13644534.692434944</v>
      </c>
      <c r="L2288" s="455">
        <f t="shared" ca="1" si="124"/>
        <v>3288332860.8768215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3288332860.8768215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13701386.92032009</v>
      </c>
      <c r="L2289" s="455">
        <f t="shared" ca="1" si="124"/>
        <v>3302034247.7971416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3302034247.7971416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13758476.032488089</v>
      </c>
      <c r="L2290" s="455">
        <f t="shared" ca="1" si="124"/>
        <v>3315792723.8296294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3315792723.8296294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13815803.015956789</v>
      </c>
      <c r="L2291" s="455">
        <f t="shared" ca="1" si="124"/>
        <v>3329608526.8455863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3329608526.8455863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13873368.86185661</v>
      </c>
      <c r="L2292" s="455">
        <f t="shared" ca="1" si="124"/>
        <v>3343481895.7074428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3343481895.7074428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13931174.565447679</v>
      </c>
      <c r="L2293" s="455">
        <f t="shared" ca="1" si="124"/>
        <v>3357413070.2728906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3357413070.2728906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13989221.126137044</v>
      </c>
      <c r="L2294" s="455">
        <f t="shared" ca="1" si="124"/>
        <v>3371402291.3990278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3371402291.3990278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14047509.547495952</v>
      </c>
      <c r="L2295" s="455">
        <f t="shared" ca="1" si="124"/>
        <v>3385449800.9465237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3385449800.9465237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14106040.837277181</v>
      </c>
      <c r="L2296" s="455">
        <f t="shared" ca="1" si="124"/>
        <v>3399555841.7838011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3399555841.7838011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14164816.007432505</v>
      </c>
      <c r="L2297" s="455">
        <f t="shared" ca="1" si="124"/>
        <v>3413720657.7912335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3413720657.7912335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14223836.07413014</v>
      </c>
      <c r="L2298" s="455">
        <f t="shared" ca="1" si="124"/>
        <v>3427944493.8653636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3427944493.8653636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14283102.057772348</v>
      </c>
      <c r="L2299" s="455">
        <f t="shared" ca="1" si="124"/>
        <v>3442227595.9231358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3442227595.9231358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14342614.983013066</v>
      </c>
      <c r="L2300" s="455">
        <f t="shared" ca="1" si="124"/>
        <v>3456570210.9061489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3456570210.9061489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14402375.878775623</v>
      </c>
      <c r="L2301" s="455">
        <f t="shared" ca="1" si="124"/>
        <v>3470972586.7849245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3470972586.7849245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14462385.77827052</v>
      </c>
      <c r="L2302" s="455">
        <f t="shared" ca="1" si="124"/>
        <v>3485434972.5631952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3485434972.5631952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14522645.719013313</v>
      </c>
      <c r="L2303" s="455">
        <f t="shared" ref="L2303:L2557" ca="1" si="129">I2303-J2303+K2303</f>
        <v>3499957618.2822084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3499957618.2822084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14583156.742842535</v>
      </c>
      <c r="L2304" s="455">
        <f t="shared" ca="1" si="129"/>
        <v>3514540775.0250511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3514540775.0250511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14643919.895937713</v>
      </c>
      <c r="L2305" s="455">
        <f t="shared" ca="1" si="129"/>
        <v>3529184694.920989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3529184694.920989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14704936.228837455</v>
      </c>
      <c r="L2306" s="455">
        <f t="shared" ca="1" si="129"/>
        <v>3543889631.1498265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3543889631.1498265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14766206.796457611</v>
      </c>
      <c r="L2307" s="455">
        <f t="shared" ca="1" si="129"/>
        <v>3558655837.9462843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3558655837.9462843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14827732.65810952</v>
      </c>
      <c r="L2308" s="455">
        <f t="shared" ca="1" si="129"/>
        <v>3573483570.604394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3573483570.604394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14889514.877518307</v>
      </c>
      <c r="L2309" s="455">
        <f t="shared" ca="1" si="129"/>
        <v>3588373085.4819121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3588373085.4819121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14951554.522841301</v>
      </c>
      <c r="L2310" s="455">
        <f t="shared" ca="1" si="129"/>
        <v>3603324640.0047536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3603324640.0047536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15013852.666686473</v>
      </c>
      <c r="L2311" s="455">
        <f t="shared" ca="1" si="129"/>
        <v>3618338492.6714401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3618338492.6714401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15076410.386130998</v>
      </c>
      <c r="L2312" s="455">
        <f t="shared" ca="1" si="129"/>
        <v>3633414903.0575709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3633414903.0575709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15139228.76273988</v>
      </c>
      <c r="L2313" s="455">
        <f t="shared" ca="1" si="129"/>
        <v>3648554131.8203106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3648554131.8203106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15202308.882584628</v>
      </c>
      <c r="L2314" s="455">
        <f t="shared" ca="1" si="129"/>
        <v>3663756440.7028952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3663756440.7028952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15265651.836262062</v>
      </c>
      <c r="L2315" s="455">
        <f t="shared" ca="1" si="129"/>
        <v>3679022092.5391574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3679022092.5391574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15329258.718913155</v>
      </c>
      <c r="L2316" s="455">
        <f t="shared" ca="1" si="129"/>
        <v>3694351351.2580705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3694351351.2580705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15393130.630241958</v>
      </c>
      <c r="L2317" s="455">
        <f t="shared" ca="1" si="129"/>
        <v>3709744481.8883123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3709744481.8883123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15457268.674534634</v>
      </c>
      <c r="L2318" s="455">
        <f t="shared" ca="1" si="129"/>
        <v>3725201750.5628471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3725201750.5628471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15521673.960678529</v>
      </c>
      <c r="L2319" s="455">
        <f t="shared" ca="1" si="129"/>
        <v>3740723424.5235257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3740723424.5235257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15586347.602181355</v>
      </c>
      <c r="L2320" s="455">
        <f t="shared" ca="1" si="129"/>
        <v>3756309772.1257071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3756309772.1257071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15651290.717190446</v>
      </c>
      <c r="L2321" s="455">
        <f t="shared" ca="1" si="129"/>
        <v>3771961062.8428974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3771961062.8428974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15716504.428512072</v>
      </c>
      <c r="L2322" s="455">
        <f t="shared" ca="1" si="129"/>
        <v>3787677567.2714095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3787677567.2714095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15781989.86363087</v>
      </c>
      <c r="L2323" s="455">
        <f t="shared" ca="1" si="129"/>
        <v>3803459557.1350403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3803459557.1350403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15847748.154729335</v>
      </c>
      <c r="L2324" s="455">
        <f t="shared" ca="1" si="129"/>
        <v>3819307305.2897696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3819307305.2897696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15913780.438707376</v>
      </c>
      <c r="L2325" s="455">
        <f t="shared" ca="1" si="129"/>
        <v>3835221085.728477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3835221085.728477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15980087.85720199</v>
      </c>
      <c r="L2326" s="455">
        <f t="shared" ca="1" si="129"/>
        <v>3851201173.5856791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3851201173.5856791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16046671.556606995</v>
      </c>
      <c r="L2327" s="455">
        <f t="shared" ca="1" si="129"/>
        <v>3867247845.1422858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3867247845.1422858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16113532.688092859</v>
      </c>
      <c r="L2328" s="455">
        <f t="shared" ca="1" si="129"/>
        <v>3883361377.8303785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3883361377.8303785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16180672.407626579</v>
      </c>
      <c r="L2329" s="455">
        <f t="shared" ca="1" si="129"/>
        <v>3899542050.2380052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3899542050.2380052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16248091.875991687</v>
      </c>
      <c r="L2330" s="455">
        <f t="shared" ca="1" si="129"/>
        <v>3915790142.113997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3915790142.113997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16315792.258808322</v>
      </c>
      <c r="L2331" s="455">
        <f t="shared" ca="1" si="129"/>
        <v>3932105934.3728051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3932105934.3728051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16383774.726553354</v>
      </c>
      <c r="L2332" s="455">
        <f t="shared" ca="1" si="129"/>
        <v>3948489709.0993586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3948489709.0993586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16452040.454580661</v>
      </c>
      <c r="L2333" s="455">
        <f t="shared" ca="1" si="129"/>
        <v>3964941749.5539393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3964941749.5539393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16520590.623141414</v>
      </c>
      <c r="L2334" s="455">
        <f t="shared" ca="1" si="129"/>
        <v>3981462340.1770806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3981462340.1770806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16589426.417404503</v>
      </c>
      <c r="L2335" s="455">
        <f t="shared" ca="1" si="129"/>
        <v>3998051766.5944853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3998051766.5944853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16658549.027477022</v>
      </c>
      <c r="L2336" s="455">
        <f t="shared" ca="1" si="129"/>
        <v>4014710315.6219621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4014710315.6219621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16727959.648424841</v>
      </c>
      <c r="L2337" s="455">
        <f t="shared" ca="1" si="129"/>
        <v>4031438275.2703867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4031438275.2703867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16797659.480293278</v>
      </c>
      <c r="L2338" s="455">
        <f t="shared" ca="1" si="129"/>
        <v>4048235934.75068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4048235934.75068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16867649.728127833</v>
      </c>
      <c r="L2339" s="455">
        <f t="shared" ca="1" si="129"/>
        <v>4065103584.4788079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4065103584.4788079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16937931.601995032</v>
      </c>
      <c r="L2340" s="455">
        <f t="shared" ca="1" si="129"/>
        <v>4082041516.0808029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4082041516.0808029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17008506.317003347</v>
      </c>
      <c r="L2341" s="455">
        <f t="shared" ca="1" si="129"/>
        <v>4099050022.3978062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4099050022.3978062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17079375.093324192</v>
      </c>
      <c r="L2342" s="455">
        <f t="shared" ca="1" si="129"/>
        <v>4116129397.4911304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4116129397.4911304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17150539.156213041</v>
      </c>
      <c r="L2343" s="455">
        <f t="shared" ca="1" si="129"/>
        <v>4133279936.6473432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4133279936.6473432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17221999.736030597</v>
      </c>
      <c r="L2344" s="455">
        <f t="shared" ca="1" si="129"/>
        <v>4150501936.3833737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4150501936.3833737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17293758.068264056</v>
      </c>
      <c r="L2345" s="455">
        <f t="shared" ca="1" si="129"/>
        <v>4167795694.4516377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4167795694.4516377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17365815.393548489</v>
      </c>
      <c r="L2346" s="455">
        <f t="shared" ca="1" si="129"/>
        <v>4185161509.8451862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4185161509.8451862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17438172.957688279</v>
      </c>
      <c r="L2347" s="455">
        <f t="shared" ca="1" si="129"/>
        <v>4202599682.8028746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4202599682.8028746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17510832.011678644</v>
      </c>
      <c r="L2348" s="455">
        <f t="shared" ca="1" si="129"/>
        <v>4220110514.8145533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4220110514.8145533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17583793.811727304</v>
      </c>
      <c r="L2349" s="455">
        <f t="shared" ca="1" si="129"/>
        <v>4237694308.6262808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4237694308.6262808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17657059.61927617</v>
      </c>
      <c r="L2350" s="455">
        <f t="shared" ca="1" si="129"/>
        <v>4255351368.2455568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4255351368.2455568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17730630.701023154</v>
      </c>
      <c r="L2351" s="455">
        <f t="shared" ca="1" si="129"/>
        <v>4273081998.9465799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4273081998.9465799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17804508.328944083</v>
      </c>
      <c r="L2352" s="455">
        <f t="shared" ca="1" si="129"/>
        <v>4290886507.2755241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4290886507.2755241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17878693.780314684</v>
      </c>
      <c r="L2353" s="455">
        <f t="shared" ca="1" si="129"/>
        <v>4308765201.0558386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4308765201.0558386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17953188.337732662</v>
      </c>
      <c r="L2354" s="455">
        <f t="shared" ca="1" si="129"/>
        <v>4326718389.3935709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4326718389.3935709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18027993.289139878</v>
      </c>
      <c r="L2355" s="455">
        <f t="shared" ca="1" si="129"/>
        <v>4344746382.6827106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4344746382.6827106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18103109.927844629</v>
      </c>
      <c r="L2356" s="455">
        <f t="shared" ca="1" si="129"/>
        <v>4362849492.6105556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4362849492.6105556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18178539.552543983</v>
      </c>
      <c r="L2357" s="455">
        <f t="shared" ca="1" si="129"/>
        <v>4381028032.1630993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4381028032.1630993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18254283.467346247</v>
      </c>
      <c r="L2358" s="455">
        <f t="shared" ca="1" si="129"/>
        <v>4399282315.6304455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4399282315.6304455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18330342.981793523</v>
      </c>
      <c r="L2359" s="455">
        <f t="shared" ca="1" si="129"/>
        <v>4417612658.6122389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4417612658.6122389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18406719.410884328</v>
      </c>
      <c r="L2360" s="455">
        <f t="shared" ca="1" si="129"/>
        <v>4436019378.0231228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4436019378.0231228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18483414.075096346</v>
      </c>
      <c r="L2361" s="455">
        <f t="shared" ca="1" si="129"/>
        <v>4454502792.0982189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4454502792.0982189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18560428.300409246</v>
      </c>
      <c r="L2362" s="455">
        <f t="shared" ca="1" si="129"/>
        <v>4473063220.3986282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4473063220.3986282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18637763.418327618</v>
      </c>
      <c r="L2363" s="455">
        <f t="shared" ca="1" si="129"/>
        <v>4491700983.8169556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4491700983.8169556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18715420.76590398</v>
      </c>
      <c r="L2364" s="455">
        <f t="shared" ca="1" si="129"/>
        <v>4510416404.58286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4510416404.58286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18793401.685761917</v>
      </c>
      <c r="L2365" s="455">
        <f t="shared" ca="1" si="129"/>
        <v>4529209806.2686214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4529209806.2686214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18871707.526119255</v>
      </c>
      <c r="L2366" s="455">
        <f t="shared" ca="1" si="129"/>
        <v>4548081513.7947407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4548081513.7947407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18950339.640811421</v>
      </c>
      <c r="L2367" s="455">
        <f t="shared" ca="1" si="129"/>
        <v>4567031853.4355516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4567031853.4355516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19029299.389314797</v>
      </c>
      <c r="L2368" s="455">
        <f t="shared" ca="1" si="129"/>
        <v>4586061152.8248663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4586061152.8248663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19108588.136770274</v>
      </c>
      <c r="L2369" s="455">
        <f t="shared" ca="1" si="129"/>
        <v>4605169740.9616365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4605169740.9616365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19188207.254006818</v>
      </c>
      <c r="L2370" s="455">
        <f t="shared" ca="1" si="129"/>
        <v>4624357948.2156429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4624357948.2156429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19268158.117565177</v>
      </c>
      <c r="L2371" s="455">
        <f t="shared" ca="1" si="129"/>
        <v>4643626106.3332081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4643626106.3332081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19348442.109721702</v>
      </c>
      <c r="L2372" s="455">
        <f t="shared" ca="1" si="129"/>
        <v>4662974548.4429302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4662974548.4429302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19429060.61851221</v>
      </c>
      <c r="L2373" s="455">
        <f t="shared" ca="1" si="129"/>
        <v>4682403609.0614424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4682403609.0614424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19510015.037756011</v>
      </c>
      <c r="L2374" s="455">
        <f t="shared" ca="1" si="129"/>
        <v>4701913624.0991983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4701913624.0991983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19591306.767079994</v>
      </c>
      <c r="L2375" s="455">
        <f t="shared" ca="1" si="129"/>
        <v>4721504930.8662786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4721504930.8662786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19672937.211942829</v>
      </c>
      <c r="L2376" s="455">
        <f t="shared" ca="1" si="129"/>
        <v>4741177868.0782213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4741177868.0782213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19754907.783659257</v>
      </c>
      <c r="L2377" s="455">
        <f t="shared" ca="1" si="129"/>
        <v>4760932775.8618803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4760932775.8618803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19837219.899424501</v>
      </c>
      <c r="L2378" s="455">
        <f t="shared" ca="1" si="129"/>
        <v>4780769995.7613049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4780769995.7613049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19919874.982338771</v>
      </c>
      <c r="L2379" s="455">
        <f t="shared" ca="1" si="129"/>
        <v>4800689870.7436438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4800689870.7436438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20002874.46143185</v>
      </c>
      <c r="L2380" s="455">
        <f t="shared" ca="1" si="129"/>
        <v>4820692745.2050753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4820692745.2050753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20086219.771687813</v>
      </c>
      <c r="L2381" s="455">
        <f t="shared" ca="1" si="129"/>
        <v>4840778964.9767628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4840778964.9767628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20169912.354069844</v>
      </c>
      <c r="L2382" s="455">
        <f t="shared" ca="1" si="129"/>
        <v>4860948877.3308325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4860948877.3308325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20253953.655545134</v>
      </c>
      <c r="L2383" s="455">
        <f t="shared" ca="1" si="129"/>
        <v>4881202830.9863777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4881202830.9863777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20338345.129109908</v>
      </c>
      <c r="L2384" s="455">
        <f t="shared" ca="1" si="129"/>
        <v>4901541176.1154881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4901541176.1154881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20423088.233814534</v>
      </c>
      <c r="L2385" s="455">
        <f t="shared" ca="1" si="129"/>
        <v>4921964264.3493023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4921964264.3493023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20508184.43478876</v>
      </c>
      <c r="L2386" s="455">
        <f t="shared" ca="1" si="129"/>
        <v>4942472448.784091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4942472448.784091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20593635.203267045</v>
      </c>
      <c r="L2387" s="455">
        <f t="shared" ca="1" si="129"/>
        <v>4963066083.9873581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4963066083.9873581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20679442.01661399</v>
      </c>
      <c r="L2388" s="455">
        <f t="shared" ca="1" si="129"/>
        <v>4983745526.0039721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4983745526.0039721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20765606.358349882</v>
      </c>
      <c r="L2389" s="455">
        <f t="shared" ca="1" si="129"/>
        <v>5004511132.3623219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5004511132.3623219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20852129.718176343</v>
      </c>
      <c r="L2390" s="455">
        <f t="shared" ca="1" si="129"/>
        <v>5025363262.0804977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5025363262.0804977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20939013.592002075</v>
      </c>
      <c r="L2391" s="455">
        <f t="shared" ca="1" si="129"/>
        <v>5046302275.6724997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5046302275.6724997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21026259.481968749</v>
      </c>
      <c r="L2392" s="455">
        <f t="shared" ca="1" si="129"/>
        <v>5067328535.1544685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5067328535.1544685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21113868.89647695</v>
      </c>
      <c r="L2393" s="455">
        <f t="shared" ca="1" si="129"/>
        <v>5088442404.0509453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5088442404.0509453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21201843.350212272</v>
      </c>
      <c r="L2394" s="455">
        <f t="shared" ca="1" si="129"/>
        <v>5109644247.4011574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5109644247.4011574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21290184.36417149</v>
      </c>
      <c r="L2395" s="455">
        <f t="shared" ca="1" si="129"/>
        <v>5130934431.7653284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5130934431.7653284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21378893.465688869</v>
      </c>
      <c r="L2396" s="455">
        <f t="shared" ca="1" si="129"/>
        <v>5152313325.2310171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5152313325.2310171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21467972.18846257</v>
      </c>
      <c r="L2397" s="455">
        <f t="shared" ca="1" si="129"/>
        <v>5173781297.4194794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5173781297.4194794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21557422.072581165</v>
      </c>
      <c r="L2398" s="455">
        <f t="shared" ca="1" si="129"/>
        <v>5195338719.4920607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5195338719.4920607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21647244.664550252</v>
      </c>
      <c r="L2399" s="455">
        <f t="shared" ca="1" si="129"/>
        <v>5216985964.1566105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5216985964.1566105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21737441.51731921</v>
      </c>
      <c r="L2400" s="455">
        <f t="shared" ca="1" si="129"/>
        <v>5238723405.6739302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5238723405.6739302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21828014.190308042</v>
      </c>
      <c r="L2401" s="455">
        <f t="shared" ca="1" si="129"/>
        <v>5260551419.8642378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5260551419.8642378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21918964.249434322</v>
      </c>
      <c r="L2402" s="455">
        <f t="shared" ca="1" si="129"/>
        <v>5282470384.1136723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5282470384.1136723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22010293.267140299</v>
      </c>
      <c r="L2403" s="455">
        <f t="shared" ca="1" si="129"/>
        <v>5304480677.3808126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5304480677.3808126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22102002.822420053</v>
      </c>
      <c r="L2404" s="455">
        <f t="shared" ca="1" si="129"/>
        <v>5326582680.2032328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5326582680.2032328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22194094.500846803</v>
      </c>
      <c r="L2405" s="455">
        <f t="shared" ca="1" si="129"/>
        <v>5348776774.7040796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5348776774.7040796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22286569.894600332</v>
      </c>
      <c r="L2406" s="455">
        <f t="shared" ca="1" si="129"/>
        <v>5371063344.5986795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5371063344.5986795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22379430.602494497</v>
      </c>
      <c r="L2407" s="455">
        <f t="shared" ca="1" si="129"/>
        <v>5393442775.2011738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5393442775.2011738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22472678.230004892</v>
      </c>
      <c r="L2408" s="455">
        <f t="shared" ca="1" si="129"/>
        <v>5415915453.431179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5415915453.431179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22566314.38929658</v>
      </c>
      <c r="L2409" s="455">
        <f t="shared" ca="1" si="129"/>
        <v>5438481767.8204756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5438481767.8204756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22660340.69925198</v>
      </c>
      <c r="L2410" s="455">
        <f t="shared" ca="1" si="129"/>
        <v>5461142108.5197277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5461142108.5197277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22754758.785498865</v>
      </c>
      <c r="L2411" s="455">
        <f t="shared" ca="1" si="129"/>
        <v>5483896867.3052263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5483896867.3052263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22849570.280438442</v>
      </c>
      <c r="L2412" s="455">
        <f t="shared" ca="1" si="129"/>
        <v>5506746437.5856647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5506746437.5856647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22944776.823273603</v>
      </c>
      <c r="L2413" s="455">
        <f t="shared" ca="1" si="129"/>
        <v>5529691214.4089384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5529691214.4089384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23040380.060037244</v>
      </c>
      <c r="L2414" s="455">
        <f t="shared" ca="1" si="129"/>
        <v>5552731594.468976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5552731594.468976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23136381.643620733</v>
      </c>
      <c r="L2415" s="455">
        <f t="shared" ca="1" si="129"/>
        <v>5575867976.1125965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5575867976.1125965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23232783.233802486</v>
      </c>
      <c r="L2416" s="455">
        <f t="shared" ca="1" si="129"/>
        <v>5599100759.3463993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5599100759.3463993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23329586.497276664</v>
      </c>
      <c r="L2417" s="455">
        <f t="shared" ca="1" si="129"/>
        <v>5622430345.8436756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5622430345.8436756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23426793.107681982</v>
      </c>
      <c r="L2418" s="455">
        <f t="shared" ca="1" si="129"/>
        <v>5645857138.9513578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5645857138.9513578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23524404.745630659</v>
      </c>
      <c r="L2419" s="455">
        <f t="shared" ca="1" si="129"/>
        <v>5669381543.6969881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5669381543.6969881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23622423.098737448</v>
      </c>
      <c r="L2420" s="455">
        <f t="shared" ca="1" si="129"/>
        <v>5693003966.7957258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5693003966.7957258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23720849.861648858</v>
      </c>
      <c r="L2421" s="455">
        <f t="shared" ca="1" si="129"/>
        <v>5716724816.6573744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5716724816.6573744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23819686.736072391</v>
      </c>
      <c r="L2422" s="455">
        <f t="shared" ca="1" si="129"/>
        <v>5740544503.3934469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5740544503.3934469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23918935.43080603</v>
      </c>
      <c r="L2423" s="455">
        <f t="shared" ca="1" si="129"/>
        <v>5764463438.8242531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5764463438.8242531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24018597.661767721</v>
      </c>
      <c r="L2424" s="455">
        <f t="shared" ca="1" si="129"/>
        <v>5788482036.486021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5788482036.486021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24118675.152025089</v>
      </c>
      <c r="L2425" s="455">
        <f t="shared" ca="1" si="129"/>
        <v>5812600711.6380463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5812600711.6380463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24219169.631825194</v>
      </c>
      <c r="L2426" s="455">
        <f t="shared" ca="1" si="129"/>
        <v>5836819881.2698717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5836819881.2698717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24320082.838624466</v>
      </c>
      <c r="L2427" s="455">
        <f t="shared" ca="1" si="129"/>
        <v>5861139964.1084957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5861139964.1084957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24421416.517118733</v>
      </c>
      <c r="L2428" s="455">
        <f t="shared" ca="1" si="129"/>
        <v>5885561380.6256142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5885561380.6256142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24523172.419273391</v>
      </c>
      <c r="L2429" s="455">
        <f t="shared" ca="1" si="129"/>
        <v>5910084553.0448875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5910084553.0448875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24625352.304353699</v>
      </c>
      <c r="L2430" s="455">
        <f t="shared" ca="1" si="129"/>
        <v>5934709905.3492413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5934709905.3492413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24727957.938955173</v>
      </c>
      <c r="L2431" s="455">
        <f t="shared" ca="1" si="129"/>
        <v>5959437863.2881966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5959437863.2881966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24830991.097034153</v>
      </c>
      <c r="L2432" s="455">
        <f t="shared" ca="1" si="129"/>
        <v>5984268854.385231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5984268854.385231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24934453.559938461</v>
      </c>
      <c r="L2433" s="455">
        <f t="shared" ca="1" si="129"/>
        <v>6009203307.9451694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6009203307.9451694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25038347.116438206</v>
      </c>
      <c r="L2434" s="455">
        <f t="shared" ca="1" si="129"/>
        <v>6034241655.0616074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6034241655.0616074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25142673.562756699</v>
      </c>
      <c r="L2435" s="455">
        <f t="shared" ca="1" si="129"/>
        <v>6059384328.6243639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6059384328.6243639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25247434.702601515</v>
      </c>
      <c r="L2436" s="455">
        <f t="shared" ca="1" si="129"/>
        <v>6084631763.3269653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6084631763.3269653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25352632.347195689</v>
      </c>
      <c r="L2437" s="455">
        <f t="shared" ca="1" si="129"/>
        <v>6109984395.674161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6109984395.674161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25458268.315309003</v>
      </c>
      <c r="L2438" s="455">
        <f t="shared" ca="1" si="129"/>
        <v>6135442663.9894695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6135442663.9894695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25564344.433289457</v>
      </c>
      <c r="L2439" s="455">
        <f t="shared" ca="1" si="129"/>
        <v>6161007008.4227591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6161007008.4227591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25670862.535094827</v>
      </c>
      <c r="L2440" s="455">
        <f t="shared" ca="1" si="129"/>
        <v>6186677870.9578543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6186677870.9578543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25777824.462324392</v>
      </c>
      <c r="L2441" s="455">
        <f t="shared" ca="1" si="129"/>
        <v>6212455695.4201784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6212455695.4201784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25885232.064250745</v>
      </c>
      <c r="L2442" s="455">
        <f t="shared" ca="1" si="129"/>
        <v>6238340927.4844294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6238340927.4844294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25993087.197851788</v>
      </c>
      <c r="L2443" s="455">
        <f t="shared" ca="1" si="129"/>
        <v>6264334014.6822815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6264334014.6822815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26101391.727842838</v>
      </c>
      <c r="L2444" s="455">
        <f t="shared" ca="1" si="129"/>
        <v>6290435406.4101248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6290435406.4101248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26210147.526708852</v>
      </c>
      <c r="L2445" s="455">
        <f t="shared" ca="1" si="129"/>
        <v>6316645553.9368334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6316645553.9368334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26319356.474736806</v>
      </c>
      <c r="L2446" s="455">
        <f t="shared" ca="1" si="129"/>
        <v>6342964910.4115705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6342964910.4115705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26429020.46004821</v>
      </c>
      <c r="L2447" s="455">
        <f t="shared" ca="1" si="129"/>
        <v>6369393930.8716192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6369393930.8716192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26539141.378631748</v>
      </c>
      <c r="L2448" s="455">
        <f t="shared" ca="1" si="129"/>
        <v>6395933072.2502508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6395933072.2502508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26649721.134376045</v>
      </c>
      <c r="L2449" s="455">
        <f t="shared" ca="1" si="129"/>
        <v>6422582793.3846264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6422582793.3846264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26760761.639102608</v>
      </c>
      <c r="L2450" s="455">
        <f t="shared" ca="1" si="129"/>
        <v>6449343555.0237293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6449343555.0237293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26872264.812598873</v>
      </c>
      <c r="L2451" s="455">
        <f t="shared" ca="1" si="129"/>
        <v>6476215819.8363285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6476215819.8363285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26984232.582651369</v>
      </c>
      <c r="L2452" s="455">
        <f t="shared" ca="1" si="129"/>
        <v>6503200052.4189796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6503200052.4189796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27096666.885079082</v>
      </c>
      <c r="L2453" s="455">
        <f t="shared" ca="1" si="129"/>
        <v>6530296719.304059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6530296719.304059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27209569.663766913</v>
      </c>
      <c r="L2454" s="455">
        <f t="shared" ca="1" si="129"/>
        <v>6557506288.9678259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6557506288.9678259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27322942.870699275</v>
      </c>
      <c r="L2455" s="455">
        <f t="shared" ca="1" si="129"/>
        <v>6584829231.8385248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6584829231.8385248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27436788.465993851</v>
      </c>
      <c r="L2456" s="455">
        <f t="shared" ca="1" si="129"/>
        <v>6612266020.3045187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6612266020.3045187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27551108.417935494</v>
      </c>
      <c r="L2457" s="455">
        <f t="shared" ca="1" si="129"/>
        <v>6639817128.7224541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6639817128.7224541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27665904.703010224</v>
      </c>
      <c r="L2458" s="455">
        <f t="shared" ca="1" si="129"/>
        <v>6667483033.4254646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6667483033.4254646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27781179.305939436</v>
      </c>
      <c r="L2459" s="455">
        <f t="shared" ca="1" si="129"/>
        <v>6695264212.7314043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6695264212.7314043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27896934.219714183</v>
      </c>
      <c r="L2460" s="455">
        <f t="shared" ca="1" si="129"/>
        <v>6723161146.9511185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6723161146.9511185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28013171.44562966</v>
      </c>
      <c r="L2461" s="455">
        <f t="shared" ca="1" si="129"/>
        <v>6751174318.3967485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6751174318.3967485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28129892.993319791</v>
      </c>
      <c r="L2462" s="455">
        <f t="shared" ca="1" si="129"/>
        <v>6779304211.3900681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6779304211.3900681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28247100.880791955</v>
      </c>
      <c r="L2463" s="455">
        <f t="shared" ca="1" si="129"/>
        <v>6807551312.2708597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6807551312.2708597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28364797.134461913</v>
      </c>
      <c r="L2464" s="455">
        <f t="shared" ca="1" si="129"/>
        <v>6835916109.4053221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6835916109.4053221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28482983.789188843</v>
      </c>
      <c r="L2465" s="455">
        <f t="shared" ca="1" si="129"/>
        <v>6864399093.1945105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6864399093.1945105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28601662.888310462</v>
      </c>
      <c r="L2466" s="455">
        <f t="shared" ca="1" si="129"/>
        <v>6893000756.0828209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6893000756.0828209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28720836.483678419</v>
      </c>
      <c r="L2467" s="455">
        <f t="shared" ca="1" si="129"/>
        <v>6921721592.5664997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6921721592.5664997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28840506.635693751</v>
      </c>
      <c r="L2468" s="455">
        <f t="shared" ca="1" si="129"/>
        <v>6950562099.2021933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6950562099.2021933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28960675.413342472</v>
      </c>
      <c r="L2469" s="455">
        <f t="shared" ca="1" si="129"/>
        <v>6979522774.6155357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6979522774.6155357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29081344.894231394</v>
      </c>
      <c r="L2470" s="455">
        <f t="shared" ca="1" si="129"/>
        <v>7008604119.5097675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7008604119.5097675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29202517.164624028</v>
      </c>
      <c r="L2471" s="455">
        <f t="shared" ca="1" si="129"/>
        <v>7037806636.6743917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7037806636.6743917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29324194.319476631</v>
      </c>
      <c r="L2472" s="455">
        <f t="shared" ca="1" si="129"/>
        <v>7067130830.9938688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7067130830.9938688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29446378.462474454</v>
      </c>
      <c r="L2473" s="455">
        <f t="shared" ca="1" si="129"/>
        <v>7096577209.4563437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7096577209.4563437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29569071.706068099</v>
      </c>
      <c r="L2474" s="455">
        <f t="shared" ca="1" si="129"/>
        <v>7126146281.1624117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7126146281.1624117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29692276.171510044</v>
      </c>
      <c r="L2475" s="455">
        <f t="shared" ca="1" si="129"/>
        <v>7155838557.3339214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7155838557.3339214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29815993.988891337</v>
      </c>
      <c r="L2476" s="455">
        <f t="shared" ca="1" si="129"/>
        <v>7185654551.322813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7185654551.322813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29940227.297178388</v>
      </c>
      <c r="L2477" s="455">
        <f t="shared" ca="1" si="129"/>
        <v>7215594778.6199913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7215594778.6199913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30064978.244249959</v>
      </c>
      <c r="L2478" s="455">
        <f t="shared" ca="1" si="129"/>
        <v>7245659756.8642416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7245659756.8642416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30190248.986934338</v>
      </c>
      <c r="L2479" s="455">
        <f t="shared" ca="1" si="129"/>
        <v>7275850005.8511763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7275850005.8511763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30316041.691046566</v>
      </c>
      <c r="L2480" s="455">
        <f t="shared" ca="1" si="129"/>
        <v>7306166047.542223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7306166047.542223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30442358.531425927</v>
      </c>
      <c r="L2481" s="455">
        <f t="shared" ca="1" si="129"/>
        <v>7336608406.0736485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7336608406.0736485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30569201.691973533</v>
      </c>
      <c r="L2482" s="455">
        <f t="shared" ca="1" si="129"/>
        <v>7367177607.7656221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7367177607.7656221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30696573.365690093</v>
      </c>
      <c r="L2483" s="455">
        <f t="shared" ca="1" si="129"/>
        <v>7397874181.1313124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7397874181.1313124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30824475.754713804</v>
      </c>
      <c r="L2484" s="455">
        <f t="shared" ca="1" si="129"/>
        <v>7428698656.8860264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7428698656.8860264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30952911.070358444</v>
      </c>
      <c r="L2485" s="455">
        <f t="shared" ca="1" si="129"/>
        <v>7459651567.9563847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7459651567.9563847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31081881.533151601</v>
      </c>
      <c r="L2486" s="455">
        <f t="shared" ca="1" si="129"/>
        <v>7490733449.4895363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7490733449.4895363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31211389.372873068</v>
      </c>
      <c r="L2487" s="455">
        <f t="shared" ca="1" si="129"/>
        <v>7521944838.8624096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7521944838.8624096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31341436.828593373</v>
      </c>
      <c r="L2488" s="455">
        <f t="shared" ca="1" si="129"/>
        <v>7553286275.6910028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7553286275.6910028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31472026.148712512</v>
      </c>
      <c r="L2489" s="455">
        <f t="shared" ca="1" si="129"/>
        <v>7584758301.839715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7584758301.839715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31603159.590998817</v>
      </c>
      <c r="L2490" s="455">
        <f t="shared" ca="1" si="129"/>
        <v>7616361461.4307137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7616361461.4307137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31734839.422627971</v>
      </c>
      <c r="L2491" s="455">
        <f t="shared" ca="1" si="129"/>
        <v>7648096300.8533421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7648096300.8533421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31867067.920222253</v>
      </c>
      <c r="L2492" s="455">
        <f t="shared" ca="1" si="129"/>
        <v>7679963368.7735643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7679963368.7735643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31999847.369889848</v>
      </c>
      <c r="L2493" s="455">
        <f t="shared" ca="1" si="129"/>
        <v>7711963216.1434546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7711963216.1434546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32133180.067264393</v>
      </c>
      <c r="L2494" s="455">
        <f t="shared" ca="1" si="129"/>
        <v>7744096396.2107191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7744096396.2107191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32267068.317544665</v>
      </c>
      <c r="L2495" s="455">
        <f t="shared" ca="1" si="129"/>
        <v>7776363464.528264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7776363464.528264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32401514.435534429</v>
      </c>
      <c r="L2496" s="455">
        <f t="shared" ca="1" si="129"/>
        <v>7808764978.9637985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7808764978.9637985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32536520.745682489</v>
      </c>
      <c r="L2497" s="455">
        <f t="shared" ca="1" si="129"/>
        <v>7841301499.7094812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7841301499.7094812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32672089.582122836</v>
      </c>
      <c r="L2498" s="455">
        <f t="shared" ca="1" si="129"/>
        <v>7873973589.291604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7873973589.291604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32808223.288715016</v>
      </c>
      <c r="L2499" s="455">
        <f t="shared" ca="1" si="129"/>
        <v>7906781812.5803194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7906781812.5803194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32944924.219084665</v>
      </c>
      <c r="L2500" s="455">
        <f t="shared" ca="1" si="129"/>
        <v>7939726736.7994041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7939726736.7994041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33082194.736664183</v>
      </c>
      <c r="L2501" s="455">
        <f t="shared" ca="1" si="129"/>
        <v>7972808931.536068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7972808931.536068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33220037.214733612</v>
      </c>
      <c r="L2502" s="455">
        <f t="shared" ca="1" si="129"/>
        <v>8006028968.750802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8006028968.750802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33358454.036461674</v>
      </c>
      <c r="L2503" s="455">
        <f t="shared" ca="1" si="129"/>
        <v>8039387422.7872639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8039387422.7872639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33497447.594946936</v>
      </c>
      <c r="L2504" s="455">
        <f t="shared" ca="1" si="129"/>
        <v>8072884870.3822107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8072884870.3822107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33637020.293259211</v>
      </c>
      <c r="L2505" s="455">
        <f t="shared" ca="1" si="129"/>
        <v>8106521890.6754704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8106521890.6754704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33777174.544481128</v>
      </c>
      <c r="L2506" s="455">
        <f t="shared" ca="1" si="129"/>
        <v>8140299065.2199516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8140299065.2199516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33917912.771749794</v>
      </c>
      <c r="L2507" s="455">
        <f t="shared" ca="1" si="129"/>
        <v>8174216977.9917011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8174216977.9917011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34059237.408298753</v>
      </c>
      <c r="L2508" s="455">
        <f t="shared" ca="1" si="129"/>
        <v>8208276215.3999996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8208276215.3999996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34201150.897500001</v>
      </c>
      <c r="L2509" s="455">
        <f t="shared" ca="1" si="129"/>
        <v>8242477366.2974997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8242477366.2974997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34343655.692906246</v>
      </c>
      <c r="L2510" s="455">
        <f t="shared" ca="1" si="129"/>
        <v>8276821021.990406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8276821021.990406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34486754.25829336</v>
      </c>
      <c r="L2511" s="455">
        <f t="shared" ca="1" si="129"/>
        <v>8311307776.2486992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8311307776.2486992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34630449.067702912</v>
      </c>
      <c r="L2512" s="455">
        <f t="shared" ca="1" si="129"/>
        <v>8345938225.3164024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8345938225.3164024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34774742.605485007</v>
      </c>
      <c r="L2513" s="455">
        <f t="shared" ca="1" si="129"/>
        <v>8380712967.9218874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8380712967.9218874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34919637.366341196</v>
      </c>
      <c r="L2514" s="455">
        <f t="shared" ca="1" si="129"/>
        <v>8415632605.288229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8415632605.288229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35065135.855367623</v>
      </c>
      <c r="L2515" s="455">
        <f t="shared" ca="1" si="129"/>
        <v>8450697741.1435966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8450697741.1435966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35211240.588098317</v>
      </c>
      <c r="L2516" s="455">
        <f t="shared" ca="1" si="129"/>
        <v>8485908981.7316952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8485908981.7316952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35357954.090548731</v>
      </c>
      <c r="L2517" s="455">
        <f t="shared" ca="1" si="129"/>
        <v>8521266935.8222437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8521266935.8222437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35505278.899259344</v>
      </c>
      <c r="L2518" s="455">
        <f t="shared" ca="1" si="129"/>
        <v>8556772214.7215033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8556772214.7215033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35653217.561339602</v>
      </c>
      <c r="L2519" s="455">
        <f t="shared" ca="1" si="129"/>
        <v>8592425432.2828426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8592425432.2828426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35801772.634511843</v>
      </c>
      <c r="L2520" s="455">
        <f t="shared" ca="1" si="129"/>
        <v>8628227204.9173546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8628227204.9173546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35950946.687155642</v>
      </c>
      <c r="L2521" s="455">
        <f t="shared" ca="1" si="129"/>
        <v>8664178151.6045094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8664178151.6045094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36100742.298352122</v>
      </c>
      <c r="L2522" s="455">
        <f t="shared" ca="1" si="129"/>
        <v>8700278893.9028606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8700278893.9028606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36251162.057928585</v>
      </c>
      <c r="L2523" s="455">
        <f t="shared" ca="1" si="129"/>
        <v>8736530055.9607887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8736530055.9607887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36402208.566503286</v>
      </c>
      <c r="L2524" s="455">
        <f t="shared" ca="1" si="129"/>
        <v>8772932264.5272923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8772932264.5272923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36553884.435530387</v>
      </c>
      <c r="L2525" s="455">
        <f t="shared" ca="1" si="129"/>
        <v>8809486148.962822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8809486148.962822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36706192.287345089</v>
      </c>
      <c r="L2526" s="455">
        <f t="shared" ca="1" si="129"/>
        <v>8846192341.2501678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8846192341.2501678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36859134.755209029</v>
      </c>
      <c r="L2527" s="455">
        <f t="shared" ca="1" si="129"/>
        <v>8883051476.0053768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8883051476.0053768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37012714.483355738</v>
      </c>
      <c r="L2528" s="455">
        <f t="shared" ca="1" si="129"/>
        <v>8920064190.4887333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8920064190.4887333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37166934.127036385</v>
      </c>
      <c r="L2529" s="455">
        <f t="shared" ca="1" si="129"/>
        <v>8957231124.6157703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8957231124.6157703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37321796.352565706</v>
      </c>
      <c r="L2530" s="455">
        <f t="shared" ca="1" si="129"/>
        <v>8994552920.9683361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8994552920.9683361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37477303.837368064</v>
      </c>
      <c r="L2531" s="455">
        <f t="shared" ca="1" si="129"/>
        <v>9032030224.8057041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9032030224.8057041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37633459.270023763</v>
      </c>
      <c r="L2532" s="455">
        <f t="shared" ca="1" si="129"/>
        <v>9069663684.0757275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9069663684.0757275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37790265.350315534</v>
      </c>
      <c r="L2533" s="455">
        <f t="shared" ca="1" si="129"/>
        <v>9107453949.4260426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9107453949.4260426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37947724.789275177</v>
      </c>
      <c r="L2534" s="455">
        <f t="shared" ca="1" si="129"/>
        <v>9145401674.2153187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9145401674.2153187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38105840.309230492</v>
      </c>
      <c r="L2535" s="455">
        <f t="shared" ca="1" si="129"/>
        <v>9183507514.5245495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9183507514.5245495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38264614.643852286</v>
      </c>
      <c r="L2536" s="455">
        <f t="shared" ca="1" si="129"/>
        <v>9221772129.1684017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9221772129.1684017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38424050.538201675</v>
      </c>
      <c r="L2537" s="455">
        <f t="shared" ca="1" si="129"/>
        <v>9260196179.706604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9260196179.706604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38584150.748777516</v>
      </c>
      <c r="L2538" s="455">
        <f t="shared" ca="1" si="129"/>
        <v>9298780330.4553814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9298780330.4553814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38744918.043564089</v>
      </c>
      <c r="L2539" s="455">
        <f t="shared" ca="1" si="129"/>
        <v>9337525248.4989452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9337525248.4989452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38906355.202078938</v>
      </c>
      <c r="L2540" s="455">
        <f t="shared" ca="1" si="129"/>
        <v>9376431603.701025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9376431603.701025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39068465.015420936</v>
      </c>
      <c r="L2541" s="455">
        <f t="shared" ca="1" si="129"/>
        <v>9415500068.7164459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9415500068.7164459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39231250.286318526</v>
      </c>
      <c r="L2542" s="455">
        <f t="shared" ca="1" si="129"/>
        <v>9454731319.0027637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9454731319.0027637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39394713.829178184</v>
      </c>
      <c r="L2543" s="455">
        <f t="shared" ca="1" si="129"/>
        <v>9494126032.8319416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9494126032.8319416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39558858.470133089</v>
      </c>
      <c r="L2544" s="455">
        <f t="shared" ca="1" si="129"/>
        <v>9533684891.3020744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9533684891.3020744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39723687.047091976</v>
      </c>
      <c r="L2545" s="455">
        <f t="shared" ca="1" si="129"/>
        <v>9573408578.3491669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9573408578.3491669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39889202.409788191</v>
      </c>
      <c r="L2546" s="455">
        <f t="shared" ca="1" si="129"/>
        <v>9613297780.758955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9613297780.758955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40055407.419828981</v>
      </c>
      <c r="L2547" s="455">
        <f t="shared" ca="1" si="129"/>
        <v>9653353188.1787834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9653353188.1787834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40222304.950744927</v>
      </c>
      <c r="L2548" s="455">
        <f t="shared" ca="1" si="129"/>
        <v>9693575493.129528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9693575493.129528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40389897.888039701</v>
      </c>
      <c r="L2549" s="455">
        <f t="shared" ca="1" si="129"/>
        <v>9733965391.0175686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9733965391.0175686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40558189.129239872</v>
      </c>
      <c r="L2550" s="455">
        <f t="shared" ca="1" si="129"/>
        <v>9774523580.1468086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9774523580.1468086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40727181.583945036</v>
      </c>
      <c r="L2551" s="455">
        <f t="shared" ca="1" si="129"/>
        <v>9815250761.7307529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9815250761.7307529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40896878.173878133</v>
      </c>
      <c r="L2552" s="455">
        <f t="shared" ca="1" si="129"/>
        <v>9856147639.9046307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9856147639.9046307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41067281.832935959</v>
      </c>
      <c r="L2553" s="455">
        <f t="shared" ca="1" si="129"/>
        <v>9897214921.737566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9897214921.737566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41238395.507239856</v>
      </c>
      <c r="L2554" s="455">
        <f t="shared" ca="1" si="129"/>
        <v>9938453317.2448063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9938453317.2448063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41410222.15518669</v>
      </c>
      <c r="L2555" s="455">
        <f t="shared" ca="1" si="129"/>
        <v>9979863539.3999939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9979863539.3999939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41582764.747499973</v>
      </c>
      <c r="L2556" s="455">
        <f t="shared" ca="1" si="129"/>
        <v>10021446304.147493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10021446304.147493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41756026.267281219</v>
      </c>
      <c r="L2557" s="455">
        <f t="shared" ca="1" si="129"/>
        <v>10063202330.414774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10063202330.414774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41930009.710061558</v>
      </c>
      <c r="L2558" s="455">
        <f t="shared" ref="L2558:L2812" ca="1" si="134">I2558-J2558+K2558</f>
        <v>10105132340.124836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10105132340.124836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42104718.083853483</v>
      </c>
      <c r="L2559" s="455">
        <f t="shared" ca="1" si="134"/>
        <v>10147237058.208689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10147237058.208689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42280154.409202866</v>
      </c>
      <c r="L2560" s="455">
        <f t="shared" ca="1" si="134"/>
        <v>10189517212.617891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10189517212.617891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42456321.719241217</v>
      </c>
      <c r="L2561" s="455">
        <f t="shared" ca="1" si="134"/>
        <v>10231973534.337133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10231973534.337133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42633223.059738055</v>
      </c>
      <c r="L2562" s="455">
        <f t="shared" ca="1" si="134"/>
        <v>10274606757.396872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10274606757.396872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42810861.489153631</v>
      </c>
      <c r="L2563" s="455">
        <f t="shared" ca="1" si="134"/>
        <v>10317417618.886024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10317417618.886024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42989240.078691766</v>
      </c>
      <c r="L2564" s="455">
        <f t="shared" ca="1" si="134"/>
        <v>10360406858.964716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10360406858.964716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43168361.912352979</v>
      </c>
      <c r="L2565" s="455">
        <f t="shared" ca="1" si="134"/>
        <v>10403575220.877069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10403575220.877069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43348230.086987786</v>
      </c>
      <c r="L2566" s="455">
        <f t="shared" ca="1" si="134"/>
        <v>10446923450.964058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10446923450.964058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43528847.712350242</v>
      </c>
      <c r="L2567" s="455">
        <f t="shared" ca="1" si="134"/>
        <v>10490452298.676409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10490452298.676409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43710217.9111517</v>
      </c>
      <c r="L2568" s="455">
        <f t="shared" ca="1" si="134"/>
        <v>10534162516.587561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10534162516.587561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43892343.819114834</v>
      </c>
      <c r="L2569" s="455">
        <f t="shared" ca="1" si="134"/>
        <v>10578054860.406675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10578054860.406675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44075228.585027814</v>
      </c>
      <c r="L2570" s="455">
        <f t="shared" ca="1" si="134"/>
        <v>10622130088.991703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10622130088.991703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44258875.370798759</v>
      </c>
      <c r="L2571" s="455">
        <f t="shared" ca="1" si="134"/>
        <v>10666388964.362501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10666388964.362501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44443287.35151042</v>
      </c>
      <c r="L2572" s="455">
        <f t="shared" ca="1" si="134"/>
        <v>10710832251.714012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10710832251.714012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44628467.715475053</v>
      </c>
      <c r="L2573" s="455">
        <f t="shared" ca="1" si="134"/>
        <v>10755460719.429487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10755460719.429487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44814419.664289527</v>
      </c>
      <c r="L2574" s="455">
        <f t="shared" ca="1" si="134"/>
        <v>10800275139.093777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10800275139.093777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45001146.412890732</v>
      </c>
      <c r="L2575" s="455">
        <f t="shared" ca="1" si="134"/>
        <v>10845276285.506668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10845276285.506668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45188651.189611115</v>
      </c>
      <c r="L2576" s="455">
        <f t="shared" ca="1" si="134"/>
        <v>10890464936.69628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10890464936.69628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45376937.236234501</v>
      </c>
      <c r="L2577" s="455">
        <f t="shared" ca="1" si="134"/>
        <v>10935841873.932514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10935841873.932514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45566007.808052145</v>
      </c>
      <c r="L2578" s="455">
        <f t="shared" ca="1" si="134"/>
        <v>10981407881.740566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10981407881.740566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45755866.173919022</v>
      </c>
      <c r="L2579" s="455">
        <f t="shared" ca="1" si="134"/>
        <v>11027163747.914486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11027163747.914486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45946515.616310358</v>
      </c>
      <c r="L2580" s="455">
        <f t="shared" ca="1" si="134"/>
        <v>11073110263.530796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11073110263.530796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46137959.43137832</v>
      </c>
      <c r="L2581" s="455">
        <f t="shared" ca="1" si="134"/>
        <v>11119248222.962173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11119248222.962173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46330200.929009058</v>
      </c>
      <c r="L2582" s="455">
        <f t="shared" ca="1" si="134"/>
        <v>11165578423.891182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11165578423.891182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46523243.432879925</v>
      </c>
      <c r="L2583" s="455">
        <f t="shared" ca="1" si="134"/>
        <v>11212101667.324062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11212101667.324062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46717090.280516922</v>
      </c>
      <c r="L2584" s="455">
        <f t="shared" ca="1" si="134"/>
        <v>11258818757.60458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11258818757.60458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46911744.823352419</v>
      </c>
      <c r="L2585" s="455">
        <f t="shared" ca="1" si="134"/>
        <v>11305730502.427933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11305730502.427933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47107210.426783055</v>
      </c>
      <c r="L2586" s="455">
        <f t="shared" ca="1" si="134"/>
        <v>11352837712.854715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11352837712.854715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47303490.470227979</v>
      </c>
      <c r="L2587" s="455">
        <f t="shared" ca="1" si="134"/>
        <v>11400141203.324944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11400141203.324944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47500588.347187266</v>
      </c>
      <c r="L2588" s="455">
        <f t="shared" ca="1" si="134"/>
        <v>11447641791.672131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11447641791.672131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47698507.465300545</v>
      </c>
      <c r="L2589" s="455">
        <f t="shared" ca="1" si="134"/>
        <v>11495340299.13743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11495340299.13743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47897251.246405959</v>
      </c>
      <c r="L2590" s="455">
        <f t="shared" ca="1" si="134"/>
        <v>11543237550.383837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11543237550.383837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48096823.126599319</v>
      </c>
      <c r="L2591" s="455">
        <f t="shared" ca="1" si="134"/>
        <v>11591334373.510437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11591334373.510437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48297226.556293488</v>
      </c>
      <c r="L2592" s="455">
        <f t="shared" ca="1" si="134"/>
        <v>11639631600.06673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11639631600.06673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48498465.000278041</v>
      </c>
      <c r="L2593" s="455">
        <f t="shared" ca="1" si="134"/>
        <v>11688130065.067009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11688130065.067009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48700541.937779203</v>
      </c>
      <c r="L2594" s="455">
        <f t="shared" ca="1" si="134"/>
        <v>11736830607.004787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11736830607.004787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48903460.86251995</v>
      </c>
      <c r="L2595" s="455">
        <f t="shared" ca="1" si="134"/>
        <v>11785734067.867308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11785734067.867308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49107225.282780446</v>
      </c>
      <c r="L2596" s="455">
        <f t="shared" ca="1" si="134"/>
        <v>11834841293.150087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11834841293.150087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49311838.721458696</v>
      </c>
      <c r="L2597" s="455">
        <f t="shared" ca="1" si="134"/>
        <v>11884153131.871546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11884153131.871546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49517304.716131441</v>
      </c>
      <c r="L2598" s="455">
        <f t="shared" ca="1" si="134"/>
        <v>11933670436.587677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11933670436.587677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49723626.819115318</v>
      </c>
      <c r="L2599" s="455">
        <f t="shared" ca="1" si="134"/>
        <v>11983394063.406792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11983394063.406792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49930808.597528301</v>
      </c>
      <c r="L2600" s="455">
        <f t="shared" ca="1" si="134"/>
        <v>12033324872.00432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12033324872.00432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50138853.633351333</v>
      </c>
      <c r="L2601" s="455">
        <f t="shared" ca="1" si="134"/>
        <v>12083463725.637672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12083463725.637672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50347765.523490302</v>
      </c>
      <c r="L2602" s="455">
        <f t="shared" ca="1" si="134"/>
        <v>12133811491.161163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12133811491.161163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50557547.879838184</v>
      </c>
      <c r="L2603" s="455">
        <f t="shared" ca="1" si="134"/>
        <v>12184369039.041002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12184369039.041002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50768204.329337507</v>
      </c>
      <c r="L2604" s="455">
        <f t="shared" ca="1" si="134"/>
        <v>12235137243.37034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12235137243.37034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50979738.514043085</v>
      </c>
      <c r="L2605" s="455">
        <f t="shared" ca="1" si="134"/>
        <v>12286116981.884384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12286116981.884384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51192154.091184936</v>
      </c>
      <c r="L2606" s="455">
        <f t="shared" ca="1" si="134"/>
        <v>12337309135.975569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12337309135.975569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51405454.733231537</v>
      </c>
      <c r="L2607" s="455">
        <f t="shared" ca="1" si="134"/>
        <v>12388714590.708799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12388714590.708799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51619644.127953328</v>
      </c>
      <c r="L2608" s="455">
        <f t="shared" ca="1" si="134"/>
        <v>12440334234.836752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12440334234.836752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51834725.978486463</v>
      </c>
      <c r="L2609" s="455">
        <f t="shared" ca="1" si="134"/>
        <v>12492168960.815239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12492168960.815239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52050704.003396831</v>
      </c>
      <c r="L2610" s="455">
        <f t="shared" ca="1" si="134"/>
        <v>12544219664.818636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12544219664.818636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52267581.936744317</v>
      </c>
      <c r="L2611" s="455">
        <f t="shared" ca="1" si="134"/>
        <v>12596487246.755381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12596487246.755381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52485363.528147422</v>
      </c>
      <c r="L2612" s="455">
        <f t="shared" ca="1" si="134"/>
        <v>12648972610.283527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12648972610.283527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52704052.542848028</v>
      </c>
      <c r="L2613" s="455">
        <f t="shared" ca="1" si="134"/>
        <v>12701676662.826376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12701676662.826376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52923652.761776567</v>
      </c>
      <c r="L2614" s="455">
        <f t="shared" ca="1" si="134"/>
        <v>12754600315.588152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12754600315.588152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53144167.981617302</v>
      </c>
      <c r="L2615" s="455">
        <f t="shared" ca="1" si="134"/>
        <v>12807744483.569769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12807744483.569769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53365602.014874034</v>
      </c>
      <c r="L2616" s="455">
        <f t="shared" ca="1" si="134"/>
        <v>12861110085.584642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12861110085.584642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53587958.689936012</v>
      </c>
      <c r="L2617" s="455">
        <f t="shared" ca="1" si="134"/>
        <v>12914698044.274578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12914698044.274578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53811241.851144075</v>
      </c>
      <c r="L2618" s="455">
        <f t="shared" ca="1" si="134"/>
        <v>12968509286.125723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12968509286.125723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54035455.358857177</v>
      </c>
      <c r="L2619" s="455">
        <f t="shared" ca="1" si="134"/>
        <v>13022544741.484581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13022544741.484581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54260603.089519083</v>
      </c>
      <c r="L2620" s="455">
        <f t="shared" ca="1" si="134"/>
        <v>13076805344.5741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13076805344.5741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54486688.935725421</v>
      </c>
      <c r="L2621" s="455">
        <f t="shared" ca="1" si="134"/>
        <v>13131292033.509827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13131292033.509827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54713716.806290947</v>
      </c>
      <c r="L2622" s="455">
        <f t="shared" ca="1" si="134"/>
        <v>13186005750.316118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13186005750.316118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54941690.626317158</v>
      </c>
      <c r="L2623" s="455">
        <f t="shared" ca="1" si="134"/>
        <v>13240947440.942436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13240947440.942436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55170614.337260149</v>
      </c>
      <c r="L2624" s="455">
        <f t="shared" ca="1" si="134"/>
        <v>13296118055.279696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13296118055.279696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55400491.896998733</v>
      </c>
      <c r="L2625" s="455">
        <f t="shared" ca="1" si="134"/>
        <v>13351518547.176695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13351518547.176695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55631327.279902898</v>
      </c>
      <c r="L2626" s="455">
        <f t="shared" ca="1" si="134"/>
        <v>13407149874.456598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13407149874.456598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55863124.4769025</v>
      </c>
      <c r="L2627" s="455">
        <f t="shared" ca="1" si="134"/>
        <v>13463012998.9335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13463012998.9335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56095887.49555625</v>
      </c>
      <c r="L2628" s="455">
        <f t="shared" ca="1" si="134"/>
        <v>13519108886.429056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13519108886.429056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56329620.360121064</v>
      </c>
      <c r="L2629" s="455">
        <f t="shared" ca="1" si="134"/>
        <v>13575438506.789177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13575438506.789177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56564327.111621566</v>
      </c>
      <c r="L2630" s="455">
        <f t="shared" ca="1" si="134"/>
        <v>13632002833.900799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13632002833.900799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56800011.807919994</v>
      </c>
      <c r="L2631" s="455">
        <f t="shared" ca="1" si="134"/>
        <v>13688802845.708719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13688802845.708719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57036678.523786329</v>
      </c>
      <c r="L2632" s="455">
        <f t="shared" ca="1" si="134"/>
        <v>13745839524.232506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13745839524.232506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57274331.350968771</v>
      </c>
      <c r="L2633" s="455">
        <f t="shared" ca="1" si="134"/>
        <v>13803113855.583475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13803113855.583475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57512974.398264475</v>
      </c>
      <c r="L2634" s="455">
        <f t="shared" ca="1" si="134"/>
        <v>13860626829.981739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13860626829.981739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57752611.791590579</v>
      </c>
      <c r="L2635" s="455">
        <f t="shared" ca="1" si="134"/>
        <v>13918379441.773329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13918379441.773329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57993247.674055539</v>
      </c>
      <c r="L2636" s="455">
        <f t="shared" ca="1" si="134"/>
        <v>13976372689.447384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13976372689.447384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58234886.206030771</v>
      </c>
      <c r="L2637" s="455">
        <f t="shared" ca="1" si="134"/>
        <v>14034607575.653414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14034607575.653414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58477531.565222554</v>
      </c>
      <c r="L2638" s="455">
        <f t="shared" ca="1" si="134"/>
        <v>14093085107.218636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14093085107.218636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58721187.946744315</v>
      </c>
      <c r="L2639" s="455">
        <f t="shared" ca="1" si="134"/>
        <v>14151806295.16538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14151806295.16538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58965859.563189082</v>
      </c>
      <c r="L2640" s="455">
        <f t="shared" ca="1" si="134"/>
        <v>14210772154.728569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14210772154.728569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59211550.644702367</v>
      </c>
      <c r="L2641" s="455">
        <f t="shared" ca="1" si="134"/>
        <v>14269983705.373272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14269983705.373272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59458265.439055294</v>
      </c>
      <c r="L2642" s="455">
        <f t="shared" ca="1" si="134"/>
        <v>14329441970.812326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14329441970.812326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59706008.211718015</v>
      </c>
      <c r="L2643" s="455">
        <f t="shared" ca="1" si="134"/>
        <v>14389147979.024044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14389147979.024044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59954783.245933518</v>
      </c>
      <c r="L2644" s="455">
        <f t="shared" ca="1" si="134"/>
        <v>14449102762.269978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14449102762.269978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60204594.842791572</v>
      </c>
      <c r="L2645" s="455">
        <f t="shared" ca="1" si="134"/>
        <v>14509307357.11277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14509307357.11277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60455447.321303211</v>
      </c>
      <c r="L2646" s="455">
        <f t="shared" ca="1" si="134"/>
        <v>14569762804.434072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14569762804.434072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60707345.018475302</v>
      </c>
      <c r="L2647" s="455">
        <f t="shared" ca="1" si="134"/>
        <v>14630470149.452547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14630470149.452547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60960292.289385617</v>
      </c>
      <c r="L2648" s="455">
        <f t="shared" ca="1" si="134"/>
        <v>14691430441.741932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14691430441.741932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61214293.507258043</v>
      </c>
      <c r="L2649" s="455">
        <f t="shared" ca="1" si="134"/>
        <v>14752644735.249189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14752644735.249189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61469353.063538291</v>
      </c>
      <c r="L2650" s="455">
        <f t="shared" ca="1" si="134"/>
        <v>14814114088.312727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14814114088.312727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61725475.367969684</v>
      </c>
      <c r="L2651" s="455">
        <f t="shared" ca="1" si="134"/>
        <v>14875839563.680696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14875839563.680696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61982664.848669566</v>
      </c>
      <c r="L2652" s="455">
        <f t="shared" ca="1" si="134"/>
        <v>14937822228.529366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14937822228.529366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62240925.952205688</v>
      </c>
      <c r="L2653" s="455">
        <f t="shared" ca="1" si="134"/>
        <v>15000063154.481571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15000063154.481571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62500263.143673211</v>
      </c>
      <c r="L2654" s="455">
        <f t="shared" ca="1" si="134"/>
        <v>15062563417.625244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15062563417.625244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62760680.906771846</v>
      </c>
      <c r="L2655" s="455">
        <f t="shared" ca="1" si="134"/>
        <v>15125324098.532017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15125324098.532017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63022183.743883409</v>
      </c>
      <c r="L2656" s="455">
        <f t="shared" ca="1" si="134"/>
        <v>15188346282.2759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15188346282.2759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63284776.176149584</v>
      </c>
      <c r="L2657" s="455">
        <f t="shared" ca="1" si="134"/>
        <v>15251631058.452049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15251631058.452049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63548462.743550204</v>
      </c>
      <c r="L2658" s="455">
        <f t="shared" ca="1" si="134"/>
        <v>15315179521.195599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15315179521.195599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63813248.004981659</v>
      </c>
      <c r="L2659" s="455">
        <f t="shared" ca="1" si="134"/>
        <v>15378992769.200581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15378992769.200581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64079136.538335748</v>
      </c>
      <c r="L2660" s="455">
        <f t="shared" ca="1" si="134"/>
        <v>15443071905.738916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15443071905.738916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64346132.940578818</v>
      </c>
      <c r="L2661" s="455">
        <f t="shared" ca="1" si="134"/>
        <v>15507418038.679495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15507418038.679495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64614241.827831231</v>
      </c>
      <c r="L2662" s="455">
        <f t="shared" ca="1" si="134"/>
        <v>15572032280.507326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15572032280.507326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64883467.835447192</v>
      </c>
      <c r="L2663" s="455">
        <f t="shared" ca="1" si="134"/>
        <v>15636915748.342773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15636915748.342773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65153815.618094899</v>
      </c>
      <c r="L2664" s="455">
        <f t="shared" ca="1" si="134"/>
        <v>15702069563.960869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15702069563.960869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65425289.849836953</v>
      </c>
      <c r="L2665" s="455">
        <f t="shared" ca="1" si="134"/>
        <v>15767494853.810705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15767494853.810705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65697895.224211261</v>
      </c>
      <c r="L2666" s="455">
        <f t="shared" ca="1" si="134"/>
        <v>15833192749.034916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15833192749.034916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65971636.454312146</v>
      </c>
      <c r="L2667" s="455">
        <f t="shared" ca="1" si="134"/>
        <v>15899164385.489227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15899164385.489227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66246518.272871777</v>
      </c>
      <c r="L2668" s="455">
        <f t="shared" ca="1" si="134"/>
        <v>15965410903.762098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15965410903.762098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66522545.432342082</v>
      </c>
      <c r="L2669" s="455">
        <f t="shared" ca="1" si="134"/>
        <v>16031933449.194441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16031933449.194441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66799722.704976834</v>
      </c>
      <c r="L2670" s="455">
        <f t="shared" ca="1" si="134"/>
        <v>16098733171.899418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16098733171.899418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67078054.882914238</v>
      </c>
      <c r="L2671" s="455">
        <f t="shared" ca="1" si="134"/>
        <v>16165811226.782331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16165811226.782331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67357546.778259709</v>
      </c>
      <c r="L2672" s="455">
        <f t="shared" ca="1" si="134"/>
        <v>16233168773.560591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16233168773.560591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67638203.223169133</v>
      </c>
      <c r="L2673" s="455">
        <f t="shared" ca="1" si="134"/>
        <v>16300806976.78376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16300806976.78376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67920029.069932327</v>
      </c>
      <c r="L2674" s="455">
        <f t="shared" ca="1" si="134"/>
        <v>16368727005.853693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16368727005.853693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68203029.191057041</v>
      </c>
      <c r="L2675" s="455">
        <f t="shared" ca="1" si="134"/>
        <v>16436930035.04475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16436930035.04475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68487208.479353115</v>
      </c>
      <c r="L2676" s="455">
        <f t="shared" ca="1" si="134"/>
        <v>16505417243.524103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16505417243.524103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68772571.848017097</v>
      </c>
      <c r="L2677" s="455">
        <f t="shared" ca="1" si="134"/>
        <v>16574189815.37212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16574189815.37212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69059124.230717167</v>
      </c>
      <c r="L2678" s="455">
        <f t="shared" ca="1" si="134"/>
        <v>16643248939.602837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16643248939.602837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69346870.58167848</v>
      </c>
      <c r="L2679" s="455">
        <f t="shared" ca="1" si="134"/>
        <v>16712595810.184515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16712595810.184515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69635815.875768811</v>
      </c>
      <c r="L2680" s="455">
        <f t="shared" ca="1" si="134"/>
        <v>16782231626.060284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16782231626.060284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69925965.108584508</v>
      </c>
      <c r="L2681" s="455">
        <f t="shared" ca="1" si="134"/>
        <v>16852157591.168869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16852157591.168869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70217323.296536952</v>
      </c>
      <c r="L2682" s="455">
        <f t="shared" ca="1" si="134"/>
        <v>16922374914.465406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16922374914.465406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70509895.476939186</v>
      </c>
      <c r="L2683" s="455">
        <f t="shared" ca="1" si="134"/>
        <v>16992884809.942345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16992884809.942345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70803686.708093107</v>
      </c>
      <c r="L2684" s="455">
        <f t="shared" ca="1" si="134"/>
        <v>17063688496.650438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17063688496.650438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71098702.069376826</v>
      </c>
      <c r="L2685" s="455">
        <f t="shared" ca="1" si="134"/>
        <v>17134787198.719814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17134787198.719814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71394946.661332563</v>
      </c>
      <c r="L2686" s="455">
        <f t="shared" ca="1" si="134"/>
        <v>17206182145.381145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17206182145.381145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71692425.605754778</v>
      </c>
      <c r="L2687" s="455">
        <f t="shared" ca="1" si="134"/>
        <v>17277874570.9869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17277874570.9869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71991144.045778751</v>
      </c>
      <c r="L2688" s="455">
        <f t="shared" ca="1" si="134"/>
        <v>17349865715.032681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17349865715.032681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72291107.145969495</v>
      </c>
      <c r="L2689" s="455">
        <f t="shared" ca="1" si="134"/>
        <v>17422156822.17865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17422156822.17865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72592320.092411041</v>
      </c>
      <c r="L2690" s="455">
        <f t="shared" ca="1" si="134"/>
        <v>17494749142.271061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17494749142.271061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72894788.092796087</v>
      </c>
      <c r="L2691" s="455">
        <f t="shared" ca="1" si="134"/>
        <v>17567643930.363857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17567643930.363857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73198516.376516074</v>
      </c>
      <c r="L2692" s="455">
        <f t="shared" ca="1" si="134"/>
        <v>17640842446.740372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17640842446.740372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73503510.194751546</v>
      </c>
      <c r="L2693" s="455">
        <f t="shared" ca="1" si="134"/>
        <v>17714345956.935123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17714345956.935123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73809774.820563018</v>
      </c>
      <c r="L2694" s="455">
        <f t="shared" ca="1" si="134"/>
        <v>17788155731.755688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17788155731.755688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74117315.548982024</v>
      </c>
      <c r="L2695" s="455">
        <f t="shared" ca="1" si="134"/>
        <v>17862273047.304668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17862273047.304668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74426137.697102785</v>
      </c>
      <c r="L2696" s="455">
        <f t="shared" ca="1" si="134"/>
        <v>17936699185.00177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17936699185.00177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74736246.604174048</v>
      </c>
      <c r="L2697" s="455">
        <f t="shared" ca="1" si="134"/>
        <v>18011435431.605946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18011435431.605946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75047647.631691441</v>
      </c>
      <c r="L2698" s="455">
        <f t="shared" ca="1" si="134"/>
        <v>18086483079.237637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18086483079.237637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75360346.163490146</v>
      </c>
      <c r="L2699" s="455">
        <f t="shared" ca="1" si="134"/>
        <v>18161843425.401127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18161843425.401127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75674347.605838031</v>
      </c>
      <c r="L2700" s="455">
        <f t="shared" ca="1" si="134"/>
        <v>18237517773.006966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18237517773.006966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75989657.387529016</v>
      </c>
      <c r="L2701" s="455">
        <f t="shared" ca="1" si="134"/>
        <v>18313507430.394493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18313507430.394493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76306280.959977061</v>
      </c>
      <c r="L2702" s="455">
        <f t="shared" ca="1" si="134"/>
        <v>18389813711.354469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18389813711.354469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76624223.797310293</v>
      </c>
      <c r="L2703" s="455">
        <f t="shared" ca="1" si="134"/>
        <v>18466437935.151779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18466437935.151779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76943491.396465749</v>
      </c>
      <c r="L2704" s="455">
        <f t="shared" ca="1" si="134"/>
        <v>18543381426.548244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18543381426.548244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77264089.277284354</v>
      </c>
      <c r="L2705" s="455">
        <f t="shared" ca="1" si="134"/>
        <v>18620645515.825527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18620645515.825527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77586022.982606366</v>
      </c>
      <c r="L2706" s="455">
        <f t="shared" ca="1" si="134"/>
        <v>18698231538.808132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18698231538.808132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77909298.078367218</v>
      </c>
      <c r="L2707" s="455">
        <f t="shared" ca="1" si="134"/>
        <v>18776140836.886497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18776140836.886497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78233920.153693736</v>
      </c>
      <c r="L2708" s="455">
        <f t="shared" ca="1" si="134"/>
        <v>18854374757.040192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18854374757.040192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78559894.8210008</v>
      </c>
      <c r="L2709" s="455">
        <f t="shared" ca="1" si="134"/>
        <v>18932934651.861191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18932934651.861191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78887227.716088295</v>
      </c>
      <c r="L2710" s="455">
        <f t="shared" ca="1" si="134"/>
        <v>19011821879.577278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19011821879.577278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79215924.498238653</v>
      </c>
      <c r="L2711" s="455">
        <f t="shared" ca="1" si="134"/>
        <v>19091037804.075516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19091037804.075516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79545990.850314647</v>
      </c>
      <c r="L2712" s="455">
        <f t="shared" ca="1" si="134"/>
        <v>19170583794.925831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19170583794.925831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79877432.478857622</v>
      </c>
      <c r="L2713" s="455">
        <f t="shared" ca="1" si="134"/>
        <v>19250461227.40469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19250461227.40469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80210255.114186212</v>
      </c>
      <c r="L2714" s="455">
        <f t="shared" ca="1" si="134"/>
        <v>19330671482.518875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19330671482.518875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80544464.510495305</v>
      </c>
      <c r="L2715" s="455">
        <f t="shared" ca="1" si="134"/>
        <v>19411215947.029369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19411215947.029369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80880066.445955709</v>
      </c>
      <c r="L2716" s="455">
        <f t="shared" ca="1" si="134"/>
        <v>19492096013.475327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19492096013.475327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81217066.72281386</v>
      </c>
      <c r="L2717" s="455">
        <f t="shared" ca="1" si="134"/>
        <v>19573313080.198139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19573313080.198139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81555471.167492241</v>
      </c>
      <c r="L2718" s="455">
        <f t="shared" ca="1" si="134"/>
        <v>19654868551.365631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19654868551.365631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81895285.630690128</v>
      </c>
      <c r="L2719" s="455">
        <f t="shared" ca="1" si="134"/>
        <v>19736763836.996323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19736763836.996323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82236515.987484679</v>
      </c>
      <c r="L2720" s="455">
        <f t="shared" ca="1" si="134"/>
        <v>19819000352.983807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19819000352.983807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82579168.137432531</v>
      </c>
      <c r="L2721" s="455">
        <f t="shared" ca="1" si="134"/>
        <v>19901579521.121239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19901579521.121239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82923248.004671827</v>
      </c>
      <c r="L2722" s="455">
        <f t="shared" ca="1" si="134"/>
        <v>19984502769.125912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19984502769.125912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83268761.538024634</v>
      </c>
      <c r="L2723" s="455">
        <f t="shared" ca="1" si="134"/>
        <v>20067771530.663937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20067771530.663937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83615714.711099729</v>
      </c>
      <c r="L2724" s="455">
        <f t="shared" ca="1" si="134"/>
        <v>20151387245.375038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20151387245.375038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83964113.522395998</v>
      </c>
      <c r="L2725" s="455">
        <f t="shared" ca="1" si="134"/>
        <v>20235351358.897434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20235351358.897434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84313963.995405972</v>
      </c>
      <c r="L2726" s="455">
        <f t="shared" ca="1" si="134"/>
        <v>20319665322.892841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20319665322.892841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84665272.178720176</v>
      </c>
      <c r="L2727" s="455">
        <f t="shared" ca="1" si="134"/>
        <v>20404330595.07156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20404330595.07156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85018044.146131501</v>
      </c>
      <c r="L2728" s="455">
        <f t="shared" ca="1" si="134"/>
        <v>20489348639.21769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20489348639.21769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85372285.996740371</v>
      </c>
      <c r="L2729" s="455">
        <f t="shared" ca="1" si="134"/>
        <v>20574720925.214432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20574720925.214432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85728003.85506013</v>
      </c>
      <c r="L2730" s="455">
        <f t="shared" ca="1" si="134"/>
        <v>20660448929.069492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20660448929.069492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86085203.871122882</v>
      </c>
      <c r="L2731" s="455">
        <f t="shared" ca="1" si="134"/>
        <v>20746534132.940617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20746534132.940617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86443892.220585898</v>
      </c>
      <c r="L2732" s="455">
        <f t="shared" ca="1" si="134"/>
        <v>20832978025.161201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20832978025.161201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86804075.104838341</v>
      </c>
      <c r="L2733" s="455">
        <f t="shared" ca="1" si="134"/>
        <v>20919782100.266041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20919782100.266041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87165758.751108497</v>
      </c>
      <c r="L2734" s="455">
        <f t="shared" ca="1" si="134"/>
        <v>21006947859.017151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21006947859.017151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87528949.41257146</v>
      </c>
      <c r="L2735" s="455">
        <f t="shared" ca="1" si="134"/>
        <v>21094476808.429722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21094476808.429722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87893653.368457168</v>
      </c>
      <c r="L2736" s="455">
        <f t="shared" ca="1" si="134"/>
        <v>21182370461.79818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21182370461.79818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88259876.92415908</v>
      </c>
      <c r="L2737" s="455">
        <f t="shared" ca="1" si="134"/>
        <v>21270630338.72234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21270630338.72234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88627626.411343083</v>
      </c>
      <c r="L2738" s="455">
        <f t="shared" ca="1" si="134"/>
        <v>21359257965.133682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21359257965.133682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88996908.188057005</v>
      </c>
      <c r="L2739" s="455">
        <f t="shared" ca="1" si="134"/>
        <v>21448254873.321739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21448254873.321739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89367728.638840586</v>
      </c>
      <c r="L2740" s="455">
        <f t="shared" ca="1" si="134"/>
        <v>21537622601.960579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21537622601.960579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89740094.174835742</v>
      </c>
      <c r="L2741" s="455">
        <f t="shared" ca="1" si="134"/>
        <v>21627362696.135414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21627362696.135414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90114011.233897552</v>
      </c>
      <c r="L2742" s="455">
        <f t="shared" ca="1" si="134"/>
        <v>21717476707.369312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21717476707.369312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90489486.280705467</v>
      </c>
      <c r="L2743" s="455">
        <f t="shared" ca="1" si="134"/>
        <v>21807966193.650017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21807966193.650017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90866525.806875065</v>
      </c>
      <c r="L2744" s="455">
        <f t="shared" ca="1" si="134"/>
        <v>21898832719.45689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21898832719.45689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91245136.331070378</v>
      </c>
      <c r="L2745" s="455">
        <f t="shared" ca="1" si="134"/>
        <v>21990077855.78796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21990077855.78796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91625324.399116501</v>
      </c>
      <c r="L2746" s="455">
        <f t="shared" ca="1" si="134"/>
        <v>22081703180.187077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22081703180.187077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92007096.584112823</v>
      </c>
      <c r="L2747" s="455">
        <f t="shared" ca="1" si="134"/>
        <v>22173710276.771191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22173710276.771191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92390459.486546621</v>
      </c>
      <c r="L2748" s="455">
        <f t="shared" ca="1" si="134"/>
        <v>22266100736.257736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22266100736.257736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92775419.734407231</v>
      </c>
      <c r="L2749" s="455">
        <f t="shared" ca="1" si="134"/>
        <v>22358876155.992142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22358876155.992142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93161983.983300596</v>
      </c>
      <c r="L2750" s="455">
        <f t="shared" ca="1" si="134"/>
        <v>22452038139.975441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22452038139.975441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93550158.91656433</v>
      </c>
      <c r="L2751" s="455">
        <f t="shared" ca="1" si="134"/>
        <v>22545588298.892006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22545588298.892006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93939951.245383352</v>
      </c>
      <c r="L2752" s="455">
        <f t="shared" ca="1" si="134"/>
        <v>22639528250.13739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22639528250.13739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94331367.708905786</v>
      </c>
      <c r="L2753" s="455">
        <f t="shared" ca="1" si="134"/>
        <v>22733859617.846294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22733859617.846294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94724415.074359566</v>
      </c>
      <c r="L2754" s="455">
        <f t="shared" ca="1" si="134"/>
        <v>22828584032.920654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22828584032.920654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95119100.137169391</v>
      </c>
      <c r="L2755" s="455">
        <f t="shared" ca="1" si="134"/>
        <v>22923703133.057823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22923703133.057823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95515429.721074268</v>
      </c>
      <c r="L2756" s="455">
        <f t="shared" ca="1" si="134"/>
        <v>23019218562.778896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23019218562.778896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95913410.678245395</v>
      </c>
      <c r="L2757" s="455">
        <f t="shared" ca="1" si="134"/>
        <v>23115131973.457142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23115131973.457142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96313049.889404759</v>
      </c>
      <c r="L2758" s="455">
        <f t="shared" ca="1" si="134"/>
        <v>23211445023.346546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23211445023.346546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96714354.26394394</v>
      </c>
      <c r="L2759" s="455">
        <f t="shared" ca="1" si="134"/>
        <v>23308159377.610489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23308159377.610489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97117330.7400437</v>
      </c>
      <c r="L2760" s="455">
        <f t="shared" ca="1" si="134"/>
        <v>23405276708.350533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23405276708.350533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97521986.284793884</v>
      </c>
      <c r="L2761" s="455">
        <f t="shared" ca="1" si="134"/>
        <v>23502798694.635326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23502798694.635326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97928327.894313857</v>
      </c>
      <c r="L2762" s="455">
        <f t="shared" ca="1" si="134"/>
        <v>23600727022.52964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23600727022.52964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98336362.593873501</v>
      </c>
      <c r="L2763" s="455">
        <f t="shared" ca="1" si="134"/>
        <v>23699063385.123512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23699063385.123512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98746097.438014627</v>
      </c>
      <c r="L2764" s="455">
        <f t="shared" ca="1" si="134"/>
        <v>23797809482.561527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23797809482.561527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99157539.510673031</v>
      </c>
      <c r="L2765" s="455">
        <f t="shared" ca="1" si="134"/>
        <v>23896967022.072201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23896967022.072201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99570695.925300837</v>
      </c>
      <c r="L2766" s="455">
        <f t="shared" ca="1" si="134"/>
        <v>23996537717.997501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23996537717.997501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99985573.824989587</v>
      </c>
      <c r="L2767" s="455">
        <f t="shared" ca="1" si="134"/>
        <v>24096523291.822491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24096523291.822491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100402180.38259371</v>
      </c>
      <c r="L2768" s="455">
        <f t="shared" ca="1" si="134"/>
        <v>24196925472.205086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24196925472.205086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100820522.80085452</v>
      </c>
      <c r="L2769" s="455">
        <f t="shared" ca="1" si="134"/>
        <v>24297745995.005939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24297745995.005939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101240608.31252475</v>
      </c>
      <c r="L2770" s="455">
        <f t="shared" ca="1" si="134"/>
        <v>24398986603.318462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24398986603.318462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101662444.18049359</v>
      </c>
      <c r="L2771" s="455">
        <f t="shared" ca="1" si="134"/>
        <v>24500649047.498955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24500649047.498955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102086037.69791231</v>
      </c>
      <c r="L2772" s="455">
        <f t="shared" ca="1" si="134"/>
        <v>24602735085.196869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24602735085.196869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102511396.18832028</v>
      </c>
      <c r="L2773" s="455">
        <f t="shared" ca="1" si="134"/>
        <v>24705246481.385189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24705246481.385189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102938527.00577162</v>
      </c>
      <c r="L2774" s="455">
        <f t="shared" ca="1" si="134"/>
        <v>24808185008.390961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24808185008.390961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103367437.53496234</v>
      </c>
      <c r="L2775" s="455">
        <f t="shared" ca="1" si="134"/>
        <v>24911552445.925922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24911552445.925922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103798135.19135801</v>
      </c>
      <c r="L2776" s="455">
        <f t="shared" ca="1" si="134"/>
        <v>25015350581.117279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25015350581.117279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104230627.42132199</v>
      </c>
      <c r="L2777" s="455">
        <f t="shared" ca="1" si="134"/>
        <v>25119581208.538601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25119581208.538601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104664921.70224416</v>
      </c>
      <c r="L2778" s="455">
        <f t="shared" ca="1" si="134"/>
        <v>25224246130.240845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25224246130.240845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105101025.54267019</v>
      </c>
      <c r="L2779" s="455">
        <f t="shared" ca="1" si="134"/>
        <v>25329347155.783516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25329347155.783516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105538946.48243132</v>
      </c>
      <c r="L2780" s="455">
        <f t="shared" ca="1" si="134"/>
        <v>25434886102.265945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25434886102.265945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105978692.09277478</v>
      </c>
      <c r="L2781" s="455">
        <f t="shared" ca="1" si="134"/>
        <v>25540864794.358719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25540864794.358719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106420269.97649466</v>
      </c>
      <c r="L2782" s="455">
        <f t="shared" ca="1" si="134"/>
        <v>25647285064.335213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25647285064.335213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106863687.76806338</v>
      </c>
      <c r="L2783" s="455">
        <f t="shared" ca="1" si="134"/>
        <v>25754148752.103275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25754148752.103275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107308953.13376364</v>
      </c>
      <c r="L2784" s="455">
        <f t="shared" ca="1" si="134"/>
        <v>25861457705.237038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25861457705.237038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107756073.77182099</v>
      </c>
      <c r="L2785" s="455">
        <f t="shared" ca="1" si="134"/>
        <v>25969213779.008858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25969213779.008858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108205057.4125369</v>
      </c>
      <c r="L2786" s="455">
        <f t="shared" ca="1" si="134"/>
        <v>26077418836.421394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26077418836.421394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108655911.81842248</v>
      </c>
      <c r="L2787" s="455">
        <f t="shared" ca="1" si="134"/>
        <v>26186074748.239819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26186074748.239819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109108644.78433257</v>
      </c>
      <c r="L2788" s="455">
        <f t="shared" ca="1" si="134"/>
        <v>26295183393.024151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26295183393.024151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109563264.13760063</v>
      </c>
      <c r="L2789" s="455">
        <f t="shared" ca="1" si="134"/>
        <v>26404746657.161751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26404746657.161751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110019777.73817396</v>
      </c>
      <c r="L2790" s="455">
        <f t="shared" ca="1" si="134"/>
        <v>26514766434.899925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26514766434.899925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110478193.47874969</v>
      </c>
      <c r="L2791" s="455">
        <f t="shared" ca="1" si="134"/>
        <v>26625244628.378674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26625244628.378674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110938519.28491114</v>
      </c>
      <c r="L2792" s="455">
        <f t="shared" ca="1" si="134"/>
        <v>26736183147.663586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26736183147.663586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111400763.11526494</v>
      </c>
      <c r="L2793" s="455">
        <f t="shared" ca="1" si="134"/>
        <v>26847583910.778851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26847583910.778851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111864932.96157855</v>
      </c>
      <c r="L2794" s="455">
        <f t="shared" ca="1" si="134"/>
        <v>26959448843.740429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26959448843.740429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112331036.84891845</v>
      </c>
      <c r="L2795" s="455">
        <f t="shared" ca="1" si="134"/>
        <v>27071779880.589348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27071779880.589348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112799082.83578897</v>
      </c>
      <c r="L2796" s="455">
        <f t="shared" ca="1" si="134"/>
        <v>27184578963.425137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27184578963.425137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113269079.01427139</v>
      </c>
      <c r="L2797" s="455">
        <f t="shared" ca="1" si="134"/>
        <v>27297848042.439407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27297848042.439407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113741033.5101642</v>
      </c>
      <c r="L2798" s="455">
        <f t="shared" ca="1" si="134"/>
        <v>27411589075.94957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27411589075.94957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114214954.48312318</v>
      </c>
      <c r="L2799" s="455">
        <f t="shared" ca="1" si="134"/>
        <v>27525804030.432693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27525804030.432693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114690850.12680291</v>
      </c>
      <c r="L2800" s="455">
        <f t="shared" ca="1" si="134"/>
        <v>27640494880.559498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27640494880.559498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115168728.6689979</v>
      </c>
      <c r="L2801" s="455">
        <f t="shared" ca="1" si="134"/>
        <v>27755663609.228497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27755663609.228497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115648598.3717854</v>
      </c>
      <c r="L2802" s="455">
        <f t="shared" ca="1" si="134"/>
        <v>27871312207.600281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27871312207.600281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116130467.53166783</v>
      </c>
      <c r="L2803" s="455">
        <f t="shared" ca="1" si="134"/>
        <v>27987442675.13195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27987442675.13195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116614344.47971644</v>
      </c>
      <c r="L2804" s="455">
        <f t="shared" ca="1" si="134"/>
        <v>28104057019.611668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28104057019.611668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117100237.58171529</v>
      </c>
      <c r="L2805" s="455">
        <f t="shared" ca="1" si="134"/>
        <v>28221157257.193382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28221157257.193382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117588155.23830575</v>
      </c>
      <c r="L2806" s="455">
        <f t="shared" ca="1" si="134"/>
        <v>28338745412.431686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28338745412.431686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118078105.88513204</v>
      </c>
      <c r="L2807" s="455">
        <f t="shared" ca="1" si="134"/>
        <v>28456823518.316818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28456823518.316818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118570097.99298674</v>
      </c>
      <c r="L2808" s="455">
        <f t="shared" ca="1" si="134"/>
        <v>28575393616.309807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28575393616.309807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119064140.06795752</v>
      </c>
      <c r="L2809" s="455">
        <f t="shared" ca="1" si="134"/>
        <v>28694457756.377766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28694457756.377766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119560240.65157402</v>
      </c>
      <c r="L2810" s="455">
        <f t="shared" ca="1" si="134"/>
        <v>28814017997.029339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28814017997.029339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120058408.32095559</v>
      </c>
      <c r="L2811" s="455">
        <f t="shared" ca="1" si="134"/>
        <v>28934076405.350296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28934076405.350296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120558651.68895957</v>
      </c>
      <c r="L2812" s="455">
        <f t="shared" ca="1" si="134"/>
        <v>29054635057.039257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29054635057.039257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121060979.40433024</v>
      </c>
      <c r="L2813" s="455">
        <f t="shared" ref="L2813:L3067" ca="1" si="139">I2813-J2813+K2813</f>
        <v>29175696036.443588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29175696036.443588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121565400.15184829</v>
      </c>
      <c r="L2814" s="455">
        <f t="shared" ca="1" si="139"/>
        <v>29297261436.595436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29297261436.595436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122071922.65248097</v>
      </c>
      <c r="L2815" s="455">
        <f t="shared" ca="1" si="139"/>
        <v>29419333359.247917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29419333359.247917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122580555.66353299</v>
      </c>
      <c r="L2816" s="455">
        <f t="shared" ca="1" si="139"/>
        <v>29541913914.911449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29541913914.911449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123091307.9787977</v>
      </c>
      <c r="L2817" s="455">
        <f t="shared" ca="1" si="139"/>
        <v>29665005222.890247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29665005222.890247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123604188.42870936</v>
      </c>
      <c r="L2818" s="455">
        <f t="shared" ca="1" si="139"/>
        <v>29788609411.318958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29788609411.318958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124119205.88049565</v>
      </c>
      <c r="L2819" s="455">
        <f t="shared" ca="1" si="139"/>
        <v>29912728617.199455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29912728617.199455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124636369.23833106</v>
      </c>
      <c r="L2820" s="455">
        <f t="shared" ca="1" si="139"/>
        <v>30037364986.437786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30037364986.437786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125155687.44349079</v>
      </c>
      <c r="L2821" s="455">
        <f t="shared" ca="1" si="139"/>
        <v>30162520673.881275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30162520673.881275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125677169.47450531</v>
      </c>
      <c r="L2822" s="455">
        <f t="shared" ca="1" si="139"/>
        <v>30288197843.355782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30288197843.355782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126200824.34731576</v>
      </c>
      <c r="L2823" s="455">
        <f t="shared" ca="1" si="139"/>
        <v>30414398667.703098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30414398667.703098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126726661.1154296</v>
      </c>
      <c r="L2824" s="455">
        <f t="shared" ca="1" si="139"/>
        <v>30541125328.818527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30541125328.818527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127254688.87007719</v>
      </c>
      <c r="L2825" s="455">
        <f t="shared" ca="1" si="139"/>
        <v>30668380017.688606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30668380017.688606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127784916.7403692</v>
      </c>
      <c r="L2826" s="455">
        <f t="shared" ca="1" si="139"/>
        <v>30796164934.428974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30796164934.428974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128317353.89345405</v>
      </c>
      <c r="L2827" s="455">
        <f t="shared" ca="1" si="139"/>
        <v>30924482288.32243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30924482288.32243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128852009.53467679</v>
      </c>
      <c r="L2828" s="455">
        <f t="shared" ca="1" si="139"/>
        <v>31053334297.857105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31053334297.857105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129388892.90773794</v>
      </c>
      <c r="L2829" s="455">
        <f t="shared" ca="1" si="139"/>
        <v>31182723190.764843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31182723190.764843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129928013.29485351</v>
      </c>
      <c r="L2830" s="455">
        <f t="shared" ca="1" si="139"/>
        <v>31312651204.059696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31312651204.059696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130469380.0169154</v>
      </c>
      <c r="L2831" s="455">
        <f t="shared" ca="1" si="139"/>
        <v>31443120584.076611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31443120584.076611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131013002.43365256</v>
      </c>
      <c r="L2832" s="455">
        <f t="shared" ca="1" si="139"/>
        <v>31574133586.510262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31574133586.510262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131558889.94379276</v>
      </c>
      <c r="L2833" s="455">
        <f t="shared" ca="1" si="139"/>
        <v>31705692476.454056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31705692476.454056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132107051.98522523</v>
      </c>
      <c r="L2834" s="455">
        <f t="shared" ca="1" si="139"/>
        <v>31837799528.439281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31837799528.439281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132657498.03516369</v>
      </c>
      <c r="L2835" s="455">
        <f t="shared" ca="1" si="139"/>
        <v>31970457026.474445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31970457026.474445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133210237.61031018</v>
      </c>
      <c r="L2836" s="455">
        <f t="shared" ca="1" si="139"/>
        <v>32103667264.084755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32103667264.084755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133765280.26701979</v>
      </c>
      <c r="L2837" s="455">
        <f t="shared" ca="1" si="139"/>
        <v>32237432544.351776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32237432544.351776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134322635.60146573</v>
      </c>
      <c r="L2838" s="455">
        <f t="shared" ca="1" si="139"/>
        <v>32371755179.953243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32371755179.953243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134882313.24980518</v>
      </c>
      <c r="L2839" s="455">
        <f t="shared" ca="1" si="139"/>
        <v>32506637493.203049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32506637493.203049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135444322.88834605</v>
      </c>
      <c r="L2840" s="455">
        <f t="shared" ca="1" si="139"/>
        <v>32642081816.091396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32642081816.091396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136008674.23371413</v>
      </c>
      <c r="L2841" s="455">
        <f t="shared" ca="1" si="139"/>
        <v>32778090490.325111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32778090490.325111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136575377.04302129</v>
      </c>
      <c r="L2842" s="455">
        <f t="shared" ca="1" si="139"/>
        <v>32914665867.368134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32914665867.368134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137144441.11403391</v>
      </c>
      <c r="L2843" s="455">
        <f t="shared" ca="1" si="139"/>
        <v>33051810308.482166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33051810308.482166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137715876.28534234</v>
      </c>
      <c r="L2844" s="455">
        <f t="shared" ca="1" si="139"/>
        <v>33189526184.767509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33189526184.767509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138289692.43653128</v>
      </c>
      <c r="L2845" s="455">
        <f t="shared" ca="1" si="139"/>
        <v>33327815877.204041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33327815877.204041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138865899.48835015</v>
      </c>
      <c r="L2846" s="455">
        <f t="shared" ca="1" si="139"/>
        <v>33466681776.69239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33466681776.69239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139444507.40288496</v>
      </c>
      <c r="L2847" s="455">
        <f t="shared" ca="1" si="139"/>
        <v>33606126284.095276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33606126284.095276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140025526.18373033</v>
      </c>
      <c r="L2848" s="455">
        <f t="shared" ca="1" si="139"/>
        <v>33746151810.279007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33746151810.279007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140608965.87616253</v>
      </c>
      <c r="L2849" s="455">
        <f t="shared" ca="1" si="139"/>
        <v>33886760776.15517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33886760776.15517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141194836.56731319</v>
      </c>
      <c r="L2850" s="455">
        <f t="shared" ca="1" si="139"/>
        <v>34027955612.722485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34027955612.722485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141783148.38634369</v>
      </c>
      <c r="L2851" s="455">
        <f t="shared" ca="1" si="139"/>
        <v>34169738761.108829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34169738761.108829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142373911.50462011</v>
      </c>
      <c r="L2852" s="455">
        <f t="shared" ca="1" si="139"/>
        <v>34312112672.613449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34312112672.613449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142967136.13588938</v>
      </c>
      <c r="L2853" s="455">
        <f t="shared" ca="1" si="139"/>
        <v>34455079808.749336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34455079808.749336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143562832.53645557</v>
      </c>
      <c r="L2854" s="455">
        <f t="shared" ca="1" si="139"/>
        <v>34598642641.285789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34598642641.285789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144161011.00535744</v>
      </c>
      <c r="L2855" s="455">
        <f t="shared" ca="1" si="139"/>
        <v>34742803652.291145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34742803652.291145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144761681.88454643</v>
      </c>
      <c r="L2856" s="455">
        <f t="shared" ca="1" si="139"/>
        <v>34887565334.17569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34887565334.17569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145364855.55906537</v>
      </c>
      <c r="L2857" s="455">
        <f t="shared" ca="1" si="139"/>
        <v>35032930189.734756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35032930189.734756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145970542.45722815</v>
      </c>
      <c r="L2858" s="455">
        <f t="shared" ca="1" si="139"/>
        <v>35178900732.191986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35178900732.191986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146578753.05079994</v>
      </c>
      <c r="L2859" s="455">
        <f t="shared" ca="1" si="139"/>
        <v>35325479485.242783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35325479485.242783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147189497.85517827</v>
      </c>
      <c r="L2860" s="455">
        <f t="shared" ca="1" si="139"/>
        <v>35472668983.097961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35472668983.097961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147802787.42957485</v>
      </c>
      <c r="L2861" s="455">
        <f t="shared" ca="1" si="139"/>
        <v>35620471770.527534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35620471770.527534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148418632.37719807</v>
      </c>
      <c r="L2862" s="455">
        <f t="shared" ca="1" si="139"/>
        <v>35768890402.904732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35768890402.904732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149037043.34543639</v>
      </c>
      <c r="L2863" s="455">
        <f t="shared" ca="1" si="139"/>
        <v>35917927446.250168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35917927446.250168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149658031.02604237</v>
      </c>
      <c r="L2864" s="455">
        <f t="shared" ca="1" si="139"/>
        <v>36067585477.276207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36067585477.276207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150281606.15531752</v>
      </c>
      <c r="L2865" s="455">
        <f t="shared" ca="1" si="139"/>
        <v>36217867083.431526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36217867083.431526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150907779.51429802</v>
      </c>
      <c r="L2866" s="455">
        <f t="shared" ca="1" si="139"/>
        <v>36368774862.945824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36368774862.945824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151536561.92894092</v>
      </c>
      <c r="L2867" s="455">
        <f t="shared" ca="1" si="139"/>
        <v>36520311424.874763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36520311424.874763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152167964.2703115</v>
      </c>
      <c r="L2868" s="455">
        <f t="shared" ca="1" si="139"/>
        <v>36672479389.145073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36672479389.145073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152801997.45477113</v>
      </c>
      <c r="L2869" s="455">
        <f t="shared" ca="1" si="139"/>
        <v>36825281386.599846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36825281386.599846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153438672.44416603</v>
      </c>
      <c r="L2870" s="455">
        <f t="shared" ca="1" si="139"/>
        <v>36978720059.044014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36978720059.044014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154078000.24601671</v>
      </c>
      <c r="L2871" s="455">
        <f t="shared" ca="1" si="139"/>
        <v>37132798059.290031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37132798059.290031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154719991.91370845</v>
      </c>
      <c r="L2872" s="455">
        <f t="shared" ca="1" si="139"/>
        <v>37287518051.203743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37287518051.203743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155364658.54668227</v>
      </c>
      <c r="L2873" s="455">
        <f t="shared" ca="1" si="139"/>
        <v>37442882709.750427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37442882709.750427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156012011.29062676</v>
      </c>
      <c r="L2874" s="455">
        <f t="shared" ca="1" si="139"/>
        <v>37598894721.041054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37598894721.041054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156662061.33767104</v>
      </c>
      <c r="L2875" s="455">
        <f t="shared" ca="1" si="139"/>
        <v>37755556782.378723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37755556782.378723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157314819.92657802</v>
      </c>
      <c r="L2876" s="455">
        <f t="shared" ca="1" si="139"/>
        <v>37912871602.305298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37912871602.305298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157970298.34293875</v>
      </c>
      <c r="L2877" s="455">
        <f t="shared" ca="1" si="139"/>
        <v>38070841900.648239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38070841900.648239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158628507.91936767</v>
      </c>
      <c r="L2878" s="455">
        <f t="shared" ca="1" si="139"/>
        <v>38229470408.567604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38229470408.567604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159289460.03569835</v>
      </c>
      <c r="L2879" s="455">
        <f t="shared" ca="1" si="139"/>
        <v>38388759868.603302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38388759868.603302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159953166.11918041</v>
      </c>
      <c r="L2880" s="455">
        <f t="shared" ca="1" si="139"/>
        <v>38548713034.722481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38548713034.722481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160619637.64467701</v>
      </c>
      <c r="L2881" s="455">
        <f t="shared" ca="1" si="139"/>
        <v>38709332672.367157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38709332672.367157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161288886.13486314</v>
      </c>
      <c r="L2882" s="455">
        <f t="shared" ca="1" si="139"/>
        <v>38870621558.502022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38870621558.502022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161960923.1604251</v>
      </c>
      <c r="L2883" s="455">
        <f t="shared" ca="1" si="139"/>
        <v>39032582481.662445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39032582481.662445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162635760.34026018</v>
      </c>
      <c r="L2884" s="455">
        <f t="shared" ca="1" si="139"/>
        <v>39195218242.002708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39195218242.002708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163313409.34167796</v>
      </c>
      <c r="L2885" s="455">
        <f t="shared" ca="1" si="139"/>
        <v>39358531651.344383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39358531651.344383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163993881.88060158</v>
      </c>
      <c r="L2886" s="455">
        <f t="shared" ca="1" si="139"/>
        <v>39522525533.224983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39522525533.224983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164677189.72177076</v>
      </c>
      <c r="L2887" s="455">
        <f t="shared" ca="1" si="139"/>
        <v>39687202722.946754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39687202722.946754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165363344.6789448</v>
      </c>
      <c r="L2888" s="455">
        <f t="shared" ca="1" si="139"/>
        <v>39852566067.625702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39852566067.625702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166052358.61510709</v>
      </c>
      <c r="L2889" s="455">
        <f t="shared" ca="1" si="139"/>
        <v>40018618426.240807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40018618426.240807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166744243.44267002</v>
      </c>
      <c r="L2890" s="455">
        <f t="shared" ca="1" si="139"/>
        <v>40185362669.683479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40185362669.683479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167439011.12368116</v>
      </c>
      <c r="L2891" s="455">
        <f t="shared" ca="1" si="139"/>
        <v>40352801680.807159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40352801680.807159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168136673.67002982</v>
      </c>
      <c r="L2892" s="455">
        <f t="shared" ca="1" si="139"/>
        <v>40520938354.477188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40520938354.477188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168837243.14365494</v>
      </c>
      <c r="L2893" s="455">
        <f t="shared" ca="1" si="139"/>
        <v>40689775597.620842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40689775597.620842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169540731.65675351</v>
      </c>
      <c r="L2894" s="455">
        <f t="shared" ca="1" si="139"/>
        <v>40859316329.277596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40859316329.277596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170247151.37198997</v>
      </c>
      <c r="L2895" s="455">
        <f t="shared" ca="1" si="139"/>
        <v>41029563480.649582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41029563480.649582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170956514.50270659</v>
      </c>
      <c r="L2896" s="455">
        <f t="shared" ca="1" si="139"/>
        <v>41200519995.15229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41200519995.15229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171668833.31313455</v>
      </c>
      <c r="L2897" s="455">
        <f t="shared" ca="1" si="139"/>
        <v>41372188828.465424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41372188828.465424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172384120.11860594</v>
      </c>
      <c r="L2898" s="455">
        <f t="shared" ca="1" si="139"/>
        <v>41544572948.58403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41544572948.58403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173102387.28576678</v>
      </c>
      <c r="L2899" s="455">
        <f t="shared" ca="1" si="139"/>
        <v>41717675335.869797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41717675335.869797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173823647.23279083</v>
      </c>
      <c r="L2900" s="455">
        <f t="shared" ca="1" si="139"/>
        <v>41891498983.102585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41891498983.102585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174547912.4295941</v>
      </c>
      <c r="L2901" s="455">
        <f t="shared" ca="1" si="139"/>
        <v>42066046895.532181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42066046895.532181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175275195.39805076</v>
      </c>
      <c r="L2902" s="455">
        <f t="shared" ca="1" si="139"/>
        <v>42241322090.930229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42241322090.930229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176005508.71220928</v>
      </c>
      <c r="L2903" s="455">
        <f t="shared" ca="1" si="139"/>
        <v>42417327599.642441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42417327599.642441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176738864.99851018</v>
      </c>
      <c r="L2904" s="455">
        <f t="shared" ca="1" si="139"/>
        <v>42594066464.640953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42594066464.640953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177475276.93600398</v>
      </c>
      <c r="L2905" s="455">
        <f t="shared" ca="1" si="139"/>
        <v>42771541741.576958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42771541741.576958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178214757.25657067</v>
      </c>
      <c r="L2906" s="455">
        <f t="shared" ca="1" si="139"/>
        <v>42949756498.833527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42949756498.833527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178957318.74513969</v>
      </c>
      <c r="L2907" s="455">
        <f t="shared" ca="1" si="139"/>
        <v>43128713817.578667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43128713817.578667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179702974.23991111</v>
      </c>
      <c r="L2908" s="455">
        <f t="shared" ca="1" si="139"/>
        <v>43308416791.818581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43308416791.818581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180451736.63257742</v>
      </c>
      <c r="L2909" s="455">
        <f t="shared" ca="1" si="139"/>
        <v>43488868528.451157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43488868528.451157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181203618.86854649</v>
      </c>
      <c r="L2910" s="455">
        <f t="shared" ca="1" si="139"/>
        <v>43670072147.319702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43670072147.319702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181958633.94716543</v>
      </c>
      <c r="L2911" s="455">
        <f t="shared" ca="1" si="139"/>
        <v>43852030781.266869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43852030781.266869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182716794.92194527</v>
      </c>
      <c r="L2912" s="455">
        <f t="shared" ca="1" si="139"/>
        <v>44034747576.188812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44034747576.188812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183478114.90078673</v>
      </c>
      <c r="L2913" s="455">
        <f t="shared" ca="1" si="139"/>
        <v>44218225691.0896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44218225691.0896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184242607.04620665</v>
      </c>
      <c r="L2914" s="455">
        <f t="shared" ca="1" si="139"/>
        <v>44402468298.135803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44402468298.135803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185010284.57556584</v>
      </c>
      <c r="L2915" s="455">
        <f t="shared" ca="1" si="139"/>
        <v>44587478582.711372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44587478582.711372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185781160.76129737</v>
      </c>
      <c r="L2916" s="455">
        <f t="shared" ca="1" si="139"/>
        <v>44773259743.472672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44773259743.472672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186555248.93113613</v>
      </c>
      <c r="L2917" s="455">
        <f t="shared" ca="1" si="139"/>
        <v>44959814992.403809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44959814992.403809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187332562.46834919</v>
      </c>
      <c r="L2918" s="455">
        <f t="shared" ca="1" si="139"/>
        <v>45147147554.872154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45147147554.872154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188113114.81196731</v>
      </c>
      <c r="L2919" s="455">
        <f t="shared" ca="1" si="139"/>
        <v>45335260669.68412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45335260669.68412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188896919.45701715</v>
      </c>
      <c r="L2920" s="455">
        <f t="shared" ca="1" si="139"/>
        <v>45524157589.141136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45524157589.141136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189683989.95475474</v>
      </c>
      <c r="L2921" s="455">
        <f t="shared" ca="1" si="139"/>
        <v>45713841579.095894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45713841579.095894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190474339.91289955</v>
      </c>
      <c r="L2922" s="455">
        <f t="shared" ca="1" si="139"/>
        <v>45904315919.008797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45904315919.008797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191267982.99586999</v>
      </c>
      <c r="L2923" s="455">
        <f t="shared" ca="1" si="139"/>
        <v>46095583902.004669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46095583902.004669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192064932.92501944</v>
      </c>
      <c r="L2924" s="455">
        <f t="shared" ca="1" si="139"/>
        <v>46287648834.929688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46287648834.929688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192865203.4788737</v>
      </c>
      <c r="L2925" s="455">
        <f t="shared" ca="1" si="139"/>
        <v>46480514038.408562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46480514038.408562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193668808.49336901</v>
      </c>
      <c r="L2926" s="455">
        <f t="shared" ca="1" si="139"/>
        <v>46674182846.901932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46674182846.901932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194475761.86209139</v>
      </c>
      <c r="L2927" s="455">
        <f t="shared" ca="1" si="139"/>
        <v>46868658608.764023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46868658608.764023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195286077.53651676</v>
      </c>
      <c r="L2928" s="455">
        <f t="shared" ca="1" si="139"/>
        <v>47063944686.300537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47063944686.300537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196099769.52625224</v>
      </c>
      <c r="L2929" s="455">
        <f t="shared" ca="1" si="139"/>
        <v>47260044455.82679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47260044455.82679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196916851.89927828</v>
      </c>
      <c r="L2930" s="455">
        <f t="shared" ca="1" si="139"/>
        <v>47456961307.726067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47456961307.726067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197737338.78219193</v>
      </c>
      <c r="L2931" s="455">
        <f t="shared" ca="1" si="139"/>
        <v>47654698646.508255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47654698646.508255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198561244.36045107</v>
      </c>
      <c r="L2932" s="455">
        <f t="shared" ca="1" si="139"/>
        <v>47853259890.868706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47853259890.868706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199388582.87861961</v>
      </c>
      <c r="L2933" s="455">
        <f t="shared" ca="1" si="139"/>
        <v>48052648473.747322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48052648473.747322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200219368.64061385</v>
      </c>
      <c r="L2934" s="455">
        <f t="shared" ca="1" si="139"/>
        <v>48252867842.387939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48252867842.387939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201053616.00994974</v>
      </c>
      <c r="L2935" s="455">
        <f t="shared" ca="1" si="139"/>
        <v>48453921458.397888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48453921458.397888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201891339.4099912</v>
      </c>
      <c r="L2936" s="455">
        <f t="shared" ca="1" si="139"/>
        <v>48655812797.807877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48655812797.807877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202732553.3241995</v>
      </c>
      <c r="L2937" s="455">
        <f t="shared" ca="1" si="139"/>
        <v>48858545351.132072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48858545351.132072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203577272.29638362</v>
      </c>
      <c r="L2938" s="455">
        <f t="shared" ca="1" si="139"/>
        <v>49062122623.428459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49062122623.428459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204425510.93095192</v>
      </c>
      <c r="L2939" s="455">
        <f t="shared" ca="1" si="139"/>
        <v>49266548134.359413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49266548134.359413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205277283.89316422</v>
      </c>
      <c r="L2940" s="455">
        <f t="shared" ca="1" si="139"/>
        <v>49471825418.252579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49471825418.252579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206132605.90938574</v>
      </c>
      <c r="L2941" s="455">
        <f t="shared" ca="1" si="139"/>
        <v>49677958024.161964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49677958024.161964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206991491.76734152</v>
      </c>
      <c r="L2942" s="455">
        <f t="shared" ca="1" si="139"/>
        <v>49884949515.929306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49884949515.929306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207853956.3163721</v>
      </c>
      <c r="L2943" s="455">
        <f t="shared" ca="1" si="139"/>
        <v>50092803472.245682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50092803472.245682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208720014.46769035</v>
      </c>
      <c r="L2944" s="455">
        <f t="shared" ca="1" si="139"/>
        <v>50301523486.713371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50301523486.713371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209589681.19463906</v>
      </c>
      <c r="L2945" s="455">
        <f t="shared" ca="1" si="139"/>
        <v>50511113167.908012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50511113167.908012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210462971.53295004</v>
      </c>
      <c r="L2946" s="455">
        <f t="shared" ca="1" si="139"/>
        <v>50721576139.440964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50721576139.440964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211339900.58100402</v>
      </c>
      <c r="L2947" s="455">
        <f t="shared" ca="1" si="139"/>
        <v>50932916040.021965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50932916040.021965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212220483.50009152</v>
      </c>
      <c r="L2948" s="455">
        <f t="shared" ca="1" si="139"/>
        <v>51145136523.522057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51145136523.522057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213104735.51467523</v>
      </c>
      <c r="L2949" s="455">
        <f t="shared" ca="1" si="139"/>
        <v>51358241259.036736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51358241259.036736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213992671.91265306</v>
      </c>
      <c r="L2950" s="455">
        <f t="shared" ca="1" si="139"/>
        <v>51572233930.949387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51572233930.949387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214884308.04562244</v>
      </c>
      <c r="L2951" s="455">
        <f t="shared" ca="1" si="139"/>
        <v>51787118238.99501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51787118238.99501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215779659.32914588</v>
      </c>
      <c r="L2952" s="455">
        <f t="shared" ca="1" si="139"/>
        <v>52002897898.324158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52002897898.324158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216678741.24301732</v>
      </c>
      <c r="L2953" s="455">
        <f t="shared" ca="1" si="139"/>
        <v>52219576639.567177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52219576639.567177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217581569.33152989</v>
      </c>
      <c r="L2954" s="455">
        <f t="shared" ca="1" si="139"/>
        <v>52437158208.898705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52437158208.898705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218488159.20374459</v>
      </c>
      <c r="L2955" s="455">
        <f t="shared" ca="1" si="139"/>
        <v>52655646368.102448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52655646368.102448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219398526.53376019</v>
      </c>
      <c r="L2956" s="455">
        <f t="shared" ca="1" si="139"/>
        <v>52875044894.636208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52875044894.636208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220312687.06098419</v>
      </c>
      <c r="L2957" s="455">
        <f t="shared" ca="1" si="139"/>
        <v>53095357581.697189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53095357581.697189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221230656.59040496</v>
      </c>
      <c r="L2958" s="455">
        <f t="shared" ca="1" si="139"/>
        <v>53316588238.287598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53316588238.287598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222152450.992865</v>
      </c>
      <c r="L2959" s="455">
        <f t="shared" ca="1" si="139"/>
        <v>53538740689.280464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53538740689.280464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223078086.20533526</v>
      </c>
      <c r="L2960" s="455">
        <f t="shared" ca="1" si="139"/>
        <v>53761818775.485802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53761818775.485802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224007578.23119083</v>
      </c>
      <c r="L2961" s="455">
        <f t="shared" ca="1" si="139"/>
        <v>53985826353.716995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53985826353.716995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224940943.14048746</v>
      </c>
      <c r="L2962" s="455">
        <f t="shared" ca="1" si="139"/>
        <v>54210767296.857483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54210767296.857483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225878197.07023951</v>
      </c>
      <c r="L2963" s="455">
        <f t="shared" ca="1" si="139"/>
        <v>54436645493.927719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54436645493.927719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226819356.22469881</v>
      </c>
      <c r="L2964" s="455">
        <f t="shared" ca="1" si="139"/>
        <v>54663464850.15242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54663464850.15242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227764436.87563512</v>
      </c>
      <c r="L2965" s="455">
        <f t="shared" ca="1" si="139"/>
        <v>54891229287.028053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54891229287.028053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228713455.3626169</v>
      </c>
      <c r="L2966" s="455">
        <f t="shared" ca="1" si="139"/>
        <v>55119942742.390671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55119942742.390671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229666428.09329447</v>
      </c>
      <c r="L2967" s="455">
        <f t="shared" ca="1" si="139"/>
        <v>55349609170.483963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55349609170.483963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230623371.54368317</v>
      </c>
      <c r="L2968" s="455">
        <f t="shared" ca="1" si="139"/>
        <v>55580232542.027649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55580232542.027649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231584302.25844854</v>
      </c>
      <c r="L2969" s="455">
        <f t="shared" ca="1" si="139"/>
        <v>55811816844.286095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55811816844.286095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232549236.85119206</v>
      </c>
      <c r="L2970" s="455">
        <f t="shared" ca="1" si="139"/>
        <v>56044366081.137283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56044366081.137283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233518192.00473869</v>
      </c>
      <c r="L2971" s="455">
        <f t="shared" ca="1" si="139"/>
        <v>56277884273.142021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56277884273.142021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234491184.47142512</v>
      </c>
      <c r="L2972" s="455">
        <f t="shared" ca="1" si="139"/>
        <v>56512375457.613449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56512375457.613449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235468231.07338938</v>
      </c>
      <c r="L2973" s="455">
        <f t="shared" ca="1" si="139"/>
        <v>56747843688.686836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56747843688.686836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236449348.70286185</v>
      </c>
      <c r="L2974" s="455">
        <f t="shared" ca="1" si="139"/>
        <v>56984293037.389702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56984293037.389702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237434554.32245708</v>
      </c>
      <c r="L2975" s="455">
        <f t="shared" ca="1" si="139"/>
        <v>57221727591.712158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57221727591.712158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238423864.96546733</v>
      </c>
      <c r="L2976" s="455">
        <f t="shared" ca="1" si="139"/>
        <v>57460151456.677628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57460151456.677628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239417297.73615679</v>
      </c>
      <c r="L2977" s="455">
        <f t="shared" ca="1" si="139"/>
        <v>57699568754.413788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57699568754.413788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240414869.81005743</v>
      </c>
      <c r="L2978" s="455">
        <f t="shared" ca="1" si="139"/>
        <v>57939983624.223846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57939983624.223846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241416598.43426603</v>
      </c>
      <c r="L2979" s="455">
        <f t="shared" ca="1" si="139"/>
        <v>58181400222.658112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58181400222.658112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242422500.92774212</v>
      </c>
      <c r="L2980" s="455">
        <f t="shared" ca="1" si="139"/>
        <v>58423822723.585854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58423822723.585854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243432594.68160772</v>
      </c>
      <c r="L2981" s="455">
        <f t="shared" ca="1" si="139"/>
        <v>58667255318.267464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58667255318.267464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244446897.15944776</v>
      </c>
      <c r="L2982" s="455">
        <f t="shared" ca="1" si="139"/>
        <v>58911702215.42691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58911702215.42691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245465425.89761209</v>
      </c>
      <c r="L2983" s="455">
        <f t="shared" ca="1" si="139"/>
        <v>59157167641.324524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59157167641.324524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246488198.50551885</v>
      </c>
      <c r="L2984" s="455">
        <f t="shared" ca="1" si="139"/>
        <v>59403655839.83004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59403655839.83004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247515232.66595849</v>
      </c>
      <c r="L2985" s="455">
        <f t="shared" ca="1" si="139"/>
        <v>59651171072.496002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59651171072.496002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248546546.1354</v>
      </c>
      <c r="L2986" s="455">
        <f t="shared" ca="1" si="139"/>
        <v>59899717618.631401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59899717618.631401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249582156.7442975</v>
      </c>
      <c r="L2987" s="455">
        <f t="shared" ca="1" si="139"/>
        <v>60149299775.375702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60149299775.375702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250622082.39739874</v>
      </c>
      <c r="L2988" s="455">
        <f t="shared" ca="1" si="139"/>
        <v>60399921857.773102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60399921857.773102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251666341.07405463</v>
      </c>
      <c r="L2989" s="455">
        <f t="shared" ca="1" si="139"/>
        <v>60651588198.847153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60651588198.847153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252714950.82852978</v>
      </c>
      <c r="L2990" s="455">
        <f t="shared" ca="1" si="139"/>
        <v>60904303149.675682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60904303149.675682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253767929.79031533</v>
      </c>
      <c r="L2991" s="455">
        <f t="shared" ca="1" si="139"/>
        <v>61158071079.465996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61158071079.465996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254825296.16444165</v>
      </c>
      <c r="L2992" s="455">
        <f t="shared" ca="1" si="139"/>
        <v>61412896375.63044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61412896375.63044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255887068.23179346</v>
      </c>
      <c r="L2993" s="455">
        <f t="shared" ca="1" si="139"/>
        <v>61668783443.862236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61668783443.862236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256953264.34942597</v>
      </c>
      <c r="L2994" s="455">
        <f t="shared" ca="1" si="139"/>
        <v>61925736708.211662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61925736708.211662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258023902.95088193</v>
      </c>
      <c r="L2995" s="455">
        <f t="shared" ca="1" si="139"/>
        <v>62183760611.162544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62183760611.162544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259099002.54651061</v>
      </c>
      <c r="L2996" s="455">
        <f t="shared" ca="1" si="139"/>
        <v>62442859613.709053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62442859613.709053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260178581.7237877</v>
      </c>
      <c r="L2997" s="455">
        <f t="shared" ca="1" si="139"/>
        <v>62703038195.432838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62703038195.432838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261262659.14763683</v>
      </c>
      <c r="L2998" s="455">
        <f t="shared" ca="1" si="139"/>
        <v>62964300854.580475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62964300854.580475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262351253.560752</v>
      </c>
      <c r="L2999" s="455">
        <f t="shared" ca="1" si="139"/>
        <v>63226652108.141228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63226652108.141228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263444383.78392178</v>
      </c>
      <c r="L3000" s="455">
        <f t="shared" ca="1" si="139"/>
        <v>63490096491.925148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63490096491.925148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264542068.71635482</v>
      </c>
      <c r="L3001" s="455">
        <f t="shared" ca="1" si="139"/>
        <v>63754638560.641502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63754638560.641502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265644327.33600625</v>
      </c>
      <c r="L3002" s="455">
        <f t="shared" ca="1" si="139"/>
        <v>64020282887.977509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64020282887.977509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266751178.69990632</v>
      </c>
      <c r="L3003" s="455">
        <f t="shared" ca="1" si="139"/>
        <v>64287034066.677414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64287034066.677414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267862641.94448918</v>
      </c>
      <c r="L3004" s="455">
        <f t="shared" ca="1" si="139"/>
        <v>64554896708.621902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64554896708.621902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268978736.28592455</v>
      </c>
      <c r="L3005" s="455">
        <f t="shared" ca="1" si="139"/>
        <v>64823875444.907829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64823875444.907829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270099481.02044928</v>
      </c>
      <c r="L3006" s="455">
        <f t="shared" ca="1" si="139"/>
        <v>65093974925.928276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65093974925.928276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271224895.52470112</v>
      </c>
      <c r="L3007" s="455">
        <f t="shared" ca="1" si="139"/>
        <v>65365199821.45298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65365199821.45298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272354999.2560541</v>
      </c>
      <c r="L3008" s="455">
        <f t="shared" ca="1" si="139"/>
        <v>65637554820.709038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65637554820.709038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273489811.7529543</v>
      </c>
      <c r="L3009" s="455">
        <f t="shared" ca="1" si="139"/>
        <v>65911044632.46199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65911044632.46199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274629352.63525832</v>
      </c>
      <c r="L3010" s="455">
        <f t="shared" ca="1" si="139"/>
        <v>66185673985.097252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66185673985.097252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275773641.60457188</v>
      </c>
      <c r="L3011" s="455">
        <f t="shared" ca="1" si="139"/>
        <v>66461447626.70182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66461447626.70182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276922698.44459093</v>
      </c>
      <c r="L3012" s="455">
        <f t="shared" ca="1" si="139"/>
        <v>66738370325.146408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66738370325.146408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278076543.02144337</v>
      </c>
      <c r="L3013" s="455">
        <f t="shared" ca="1" si="139"/>
        <v>67016446868.167854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67016446868.167854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279235195.28403276</v>
      </c>
      <c r="L3014" s="455">
        <f t="shared" ca="1" si="139"/>
        <v>67295682063.451889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67295682063.451889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280398675.26438284</v>
      </c>
      <c r="L3015" s="455">
        <f t="shared" ca="1" si="139"/>
        <v>67576080738.71627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67576080738.71627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281567003.07798451</v>
      </c>
      <c r="L3016" s="455">
        <f t="shared" ca="1" si="139"/>
        <v>67857647741.794258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67857647741.794258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282740198.92414272</v>
      </c>
      <c r="L3017" s="455">
        <f t="shared" ca="1" si="139"/>
        <v>68140387940.718399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68140387940.718399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283918283.08632666</v>
      </c>
      <c r="L3018" s="455">
        <f t="shared" ca="1" si="139"/>
        <v>68424306223.804726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68424306223.804726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285101275.93251967</v>
      </c>
      <c r="L3019" s="455">
        <f t="shared" ca="1" si="139"/>
        <v>68709407499.737244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68709407499.737244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286289197.91557187</v>
      </c>
      <c r="L3020" s="455">
        <f t="shared" ca="1" si="139"/>
        <v>68995696697.652817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68995696697.652817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287482069.57355338</v>
      </c>
      <c r="L3021" s="455">
        <f t="shared" ca="1" si="139"/>
        <v>69283178767.226364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69283178767.226364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288679911.53010982</v>
      </c>
      <c r="L3022" s="455">
        <f t="shared" ca="1" si="139"/>
        <v>69571858678.75647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69571858678.75647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289882744.49481863</v>
      </c>
      <c r="L3023" s="455">
        <f t="shared" ca="1" si="139"/>
        <v>69861741423.251282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69861741423.251282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291090589.263547</v>
      </c>
      <c r="L3024" s="455">
        <f t="shared" ca="1" si="139"/>
        <v>70152832012.514832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70152832012.514832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292303466.71881181</v>
      </c>
      <c r="L3025" s="455">
        <f t="shared" ca="1" si="139"/>
        <v>70445135479.233643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70445135479.233643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293521397.83014017</v>
      </c>
      <c r="L3026" s="455">
        <f t="shared" ca="1" si="139"/>
        <v>70738656877.063782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70738656877.063782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294744403.65443242</v>
      </c>
      <c r="L3027" s="455">
        <f t="shared" ca="1" si="139"/>
        <v>71033401280.718216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71033401280.718216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295972505.33632588</v>
      </c>
      <c r="L3028" s="455">
        <f t="shared" ca="1" si="139"/>
        <v>71329373786.054535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71329373786.054535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297205724.10856056</v>
      </c>
      <c r="L3029" s="455">
        <f t="shared" ca="1" si="139"/>
        <v>71626579510.163101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71626579510.163101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298444081.29234624</v>
      </c>
      <c r="L3030" s="455">
        <f t="shared" ca="1" si="139"/>
        <v>71925023591.455444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71925023591.455444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299687598.29773104</v>
      </c>
      <c r="L3031" s="455">
        <f t="shared" ca="1" si="139"/>
        <v>72224711189.753174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72224711189.753174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300936296.62397158</v>
      </c>
      <c r="L3032" s="455">
        <f t="shared" ca="1" si="139"/>
        <v>72525647486.377151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72525647486.377151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302190197.85990477</v>
      </c>
      <c r="L3033" s="455">
        <f t="shared" ca="1" si="139"/>
        <v>72827837684.237061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72827837684.237061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303449323.68432111</v>
      </c>
      <c r="L3034" s="455">
        <f t="shared" ca="1" si="139"/>
        <v>73131287007.921387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73131287007.921387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304713695.86633909</v>
      </c>
      <c r="L3035" s="455">
        <f t="shared" ca="1" si="139"/>
        <v>73436000703.78772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73436000703.78772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305983336.26578218</v>
      </c>
      <c r="L3036" s="455">
        <f t="shared" ca="1" si="139"/>
        <v>73741984040.053497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73741984040.053497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307258266.83355623</v>
      </c>
      <c r="L3037" s="455">
        <f t="shared" ca="1" si="139"/>
        <v>74049242306.887054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74049242306.887054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308538509.61202937</v>
      </c>
      <c r="L3038" s="455">
        <f t="shared" ca="1" si="139"/>
        <v>74357780816.499084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74357780816.499084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309824086.73541284</v>
      </c>
      <c r="L3039" s="455">
        <f t="shared" ca="1" si="139"/>
        <v>74667604903.234497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74667604903.234497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311115020.43014371</v>
      </c>
      <c r="L3040" s="455">
        <f t="shared" ca="1" si="139"/>
        <v>74978719923.664642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74978719923.664642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312411333.01526934</v>
      </c>
      <c r="L3041" s="455">
        <f t="shared" ca="1" si="139"/>
        <v>75291131256.679916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75291131256.679916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313713046.90283298</v>
      </c>
      <c r="L3042" s="455">
        <f t="shared" ca="1" si="139"/>
        <v>75604844303.582748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75604844303.582748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315020184.59826148</v>
      </c>
      <c r="L3043" s="455">
        <f t="shared" ca="1" si="139"/>
        <v>75919864488.181015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75919864488.181015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316332768.70075423</v>
      </c>
      <c r="L3044" s="455">
        <f t="shared" ca="1" si="139"/>
        <v>76236197256.881775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76236197256.881775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317650821.90367407</v>
      </c>
      <c r="L3045" s="455">
        <f t="shared" ca="1" si="139"/>
        <v>76553848078.785446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76553848078.785446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318974366.99493933</v>
      </c>
      <c r="L3046" s="455">
        <f t="shared" ca="1" si="139"/>
        <v>76872822445.78038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76872822445.78038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320303426.85741824</v>
      </c>
      <c r="L3047" s="455">
        <f t="shared" ca="1" si="139"/>
        <v>77193125872.637802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77193125872.637802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321638024.46932417</v>
      </c>
      <c r="L3048" s="455">
        <f t="shared" ca="1" si="139"/>
        <v>77514763897.107132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77514763897.107132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322978182.90461302</v>
      </c>
      <c r="L3049" s="455">
        <f t="shared" ca="1" si="139"/>
        <v>77837742080.011749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77837742080.011749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324323925.33338231</v>
      </c>
      <c r="L3050" s="455">
        <f t="shared" ca="1" si="139"/>
        <v>78162066005.345139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78162066005.345139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325675275.02227139</v>
      </c>
      <c r="L3051" s="455">
        <f t="shared" ca="1" si="139"/>
        <v>78487741280.367416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78487741280.367416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327032255.33486426</v>
      </c>
      <c r="L3052" s="455">
        <f t="shared" ca="1" si="139"/>
        <v>78814773535.702286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78814773535.702286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328394889.73209286</v>
      </c>
      <c r="L3053" s="455">
        <f t="shared" ca="1" si="139"/>
        <v>79143168425.434372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79143168425.434372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329763201.77264321</v>
      </c>
      <c r="L3054" s="455">
        <f t="shared" ca="1" si="139"/>
        <v>79472931627.207016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79472931627.207016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331137215.11336255</v>
      </c>
      <c r="L3055" s="455">
        <f t="shared" ca="1" si="139"/>
        <v>79804068842.320374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79804068842.320374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332516953.50966823</v>
      </c>
      <c r="L3056" s="455">
        <f t="shared" ca="1" si="139"/>
        <v>80136585795.830048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80136585795.830048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333902440.8159585</v>
      </c>
      <c r="L3057" s="455">
        <f t="shared" ca="1" si="139"/>
        <v>80470488236.646011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80470488236.646011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335293700.98602504</v>
      </c>
      <c r="L3058" s="455">
        <f t="shared" ca="1" si="139"/>
        <v>80805781937.632034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80805781937.632034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336690758.07346678</v>
      </c>
      <c r="L3059" s="455">
        <f t="shared" ca="1" si="139"/>
        <v>81142472695.705505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81142472695.705505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338093636.23210627</v>
      </c>
      <c r="L3060" s="455">
        <f t="shared" ca="1" si="139"/>
        <v>81480566331.937607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81480566331.937607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339502359.7164067</v>
      </c>
      <c r="L3061" s="455">
        <f t="shared" ca="1" si="139"/>
        <v>81820068691.654007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81820068691.654007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340916952.88189167</v>
      </c>
      <c r="L3062" s="455">
        <f t="shared" ca="1" si="139"/>
        <v>82160985644.535904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82160985644.535904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342337440.18556625</v>
      </c>
      <c r="L3063" s="455">
        <f t="shared" ca="1" si="139"/>
        <v>82503323084.721466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82503323084.721466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343763846.18633944</v>
      </c>
      <c r="L3064" s="455">
        <f t="shared" ca="1" si="139"/>
        <v>82847086930.907806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82847086930.907806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345196195.5454492</v>
      </c>
      <c r="L3065" s="455">
        <f t="shared" ca="1" si="139"/>
        <v>83192283126.453262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83192283126.453262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346634513.02688861</v>
      </c>
      <c r="L3066" s="455">
        <f t="shared" ca="1" si="139"/>
        <v>83538917639.480148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83538917639.480148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348078823.49783397</v>
      </c>
      <c r="L3067" s="455">
        <f t="shared" ca="1" si="139"/>
        <v>83886996462.977982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83886996462.977982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349529151.92907494</v>
      </c>
      <c r="L3068" s="455">
        <f t="shared" ref="L3068:L3322" ca="1" si="144">I3068-J3068+K3068</f>
        <v>84236525614.907059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84236525614.907059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350985523.39544606</v>
      </c>
      <c r="L3069" s="455">
        <f t="shared" ca="1" si="144"/>
        <v>84587511138.302505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84587511138.302505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352447963.07626045</v>
      </c>
      <c r="L3070" s="455">
        <f t="shared" ca="1" si="144"/>
        <v>84939959101.378769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84939959101.378769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353916496.25574487</v>
      </c>
      <c r="L3071" s="455">
        <f t="shared" ca="1" si="144"/>
        <v>85293875597.634506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85293875597.634506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355391148.32347709</v>
      </c>
      <c r="L3072" s="455">
        <f t="shared" ca="1" si="144"/>
        <v>85649266745.957977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85649266745.957977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356871944.77482492</v>
      </c>
      <c r="L3073" s="455">
        <f t="shared" ca="1" si="144"/>
        <v>86006138690.732803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86006138690.732803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358358911.21138668</v>
      </c>
      <c r="L3074" s="455">
        <f t="shared" ca="1" si="144"/>
        <v>86364497601.944183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86364497601.944183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359852073.34143412</v>
      </c>
      <c r="L3075" s="455">
        <f t="shared" ca="1" si="144"/>
        <v>86724349675.285614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86724349675.285614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361351456.98035669</v>
      </c>
      <c r="L3076" s="455">
        <f t="shared" ca="1" si="144"/>
        <v>87085701132.265976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87085701132.265976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362857088.05110824</v>
      </c>
      <c r="L3077" s="455">
        <f t="shared" ca="1" si="144"/>
        <v>87448558220.317078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87448558220.317078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364368992.58465451</v>
      </c>
      <c r="L3078" s="455">
        <f t="shared" ca="1" si="144"/>
        <v>87812927212.901733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87812927212.901733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365887196.72042388</v>
      </c>
      <c r="L3079" s="455">
        <f t="shared" ca="1" si="144"/>
        <v>88178814409.622162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88178814409.622162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367411726.70675898</v>
      </c>
      <c r="L3080" s="455">
        <f t="shared" ca="1" si="144"/>
        <v>88546226136.328918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88546226136.328918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368942608.90137047</v>
      </c>
      <c r="L3081" s="455">
        <f t="shared" ca="1" si="144"/>
        <v>88915168745.230286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88915168745.230286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370479869.77179283</v>
      </c>
      <c r="L3082" s="455">
        <f t="shared" ca="1" si="144"/>
        <v>89285648615.002075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89285648615.002075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372023535.89584196</v>
      </c>
      <c r="L3083" s="455">
        <f t="shared" ca="1" si="144"/>
        <v>89657672150.897919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89657672150.897919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373573633.96207464</v>
      </c>
      <c r="L3084" s="455">
        <f t="shared" ca="1" si="144"/>
        <v>90031245784.860001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90031245784.860001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375130190.77025002</v>
      </c>
      <c r="L3085" s="455">
        <f t="shared" ca="1" si="144"/>
        <v>90406375975.630249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90406375975.630249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376693233.23179269</v>
      </c>
      <c r="L3086" s="455">
        <f t="shared" ca="1" si="144"/>
        <v>90783069208.862045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90783069208.862045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378262788.37025851</v>
      </c>
      <c r="L3087" s="455">
        <f t="shared" ca="1" si="144"/>
        <v>91161331997.2323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91161331997.2323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379838883.32180125</v>
      </c>
      <c r="L3088" s="455">
        <f t="shared" ca="1" si="144"/>
        <v>91541170880.554108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91541170880.554108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381421545.3356421</v>
      </c>
      <c r="L3089" s="455">
        <f t="shared" ca="1" si="144"/>
        <v>91922592425.889755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91922592425.889755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383010801.77454066</v>
      </c>
      <c r="L3090" s="455">
        <f t="shared" ca="1" si="144"/>
        <v>92305603227.664291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92305603227.664291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384606680.11526787</v>
      </c>
      <c r="L3091" s="455">
        <f t="shared" ca="1" si="144"/>
        <v>92690209907.779556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92690209907.779556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386209207.94908148</v>
      </c>
      <c r="L3092" s="455">
        <f t="shared" ca="1" si="144"/>
        <v>93076419115.728638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93076419115.728638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387818412.98220265</v>
      </c>
      <c r="L3093" s="455">
        <f t="shared" ca="1" si="144"/>
        <v>93464237528.710846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93464237528.710846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389434323.03629518</v>
      </c>
      <c r="L3094" s="455">
        <f t="shared" ca="1" si="144"/>
        <v>93853671851.747147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93853671851.747147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391056966.04894644</v>
      </c>
      <c r="L3095" s="455">
        <f t="shared" ca="1" si="144"/>
        <v>94244728817.796097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94244728817.796097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392686370.07415038</v>
      </c>
      <c r="L3096" s="455">
        <f t="shared" ca="1" si="144"/>
        <v>94637415187.870255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94637415187.870255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394322563.28279275</v>
      </c>
      <c r="L3097" s="455">
        <f t="shared" ca="1" si="144"/>
        <v>95031737751.153046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95031737751.153046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395965573.96313769</v>
      </c>
      <c r="L3098" s="455">
        <f t="shared" ca="1" si="144"/>
        <v>95427703325.11618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95427703325.11618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397615430.52131742</v>
      </c>
      <c r="L3099" s="455">
        <f t="shared" ca="1" si="144"/>
        <v>95825318755.637497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95825318755.637497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399272161.48182291</v>
      </c>
      <c r="L3100" s="455">
        <f t="shared" ca="1" si="144"/>
        <v>96224590917.119324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96224590917.119324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400935795.48799717</v>
      </c>
      <c r="L3101" s="455">
        <f t="shared" ca="1" si="144"/>
        <v>96625526712.607315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96625526712.607315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402606361.30253047</v>
      </c>
      <c r="L3102" s="455">
        <f t="shared" ca="1" si="144"/>
        <v>97028133073.909851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97028133073.909851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404283887.80795771</v>
      </c>
      <c r="L3103" s="455">
        <f t="shared" ca="1" si="144"/>
        <v>97432416961.717804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97432416961.717804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405968404.0071575</v>
      </c>
      <c r="L3104" s="455">
        <f t="shared" ca="1" si="144"/>
        <v>97838385365.72496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97838385365.72496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407659939.02385402</v>
      </c>
      <c r="L3105" s="455">
        <f t="shared" ca="1" si="144"/>
        <v>98246045304.74881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98246045304.74881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409358522.10312003</v>
      </c>
      <c r="L3106" s="455">
        <f t="shared" ca="1" si="144"/>
        <v>98655403826.851929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98655403826.851929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411064182.61188304</v>
      </c>
      <c r="L3107" s="455">
        <f t="shared" ca="1" si="144"/>
        <v>99066468009.463806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99066468009.463806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412776950.03943253</v>
      </c>
      <c r="L3108" s="455">
        <f t="shared" ca="1" si="144"/>
        <v>99479244959.503235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99479244959.503235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414496853.99793017</v>
      </c>
      <c r="L3109" s="455">
        <f t="shared" ca="1" si="144"/>
        <v>99893741813.50116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99893741813.50116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416223924.22292149</v>
      </c>
      <c r="L3110" s="455">
        <f t="shared" ca="1" si="144"/>
        <v>100309965737.72408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100309965737.72408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417958190.57385033</v>
      </c>
      <c r="L3111" s="455">
        <f t="shared" ca="1" si="144"/>
        <v>100727923928.29793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100727923928.29793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419699683.03457469</v>
      </c>
      <c r="L3112" s="455">
        <f t="shared" ca="1" si="144"/>
        <v>101147623611.3325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101147623611.3325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421448431.71388543</v>
      </c>
      <c r="L3113" s="455">
        <f t="shared" ca="1" si="144"/>
        <v>101569072043.04639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101569072043.04639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423204466.8460266</v>
      </c>
      <c r="L3114" s="455">
        <f t="shared" ca="1" si="144"/>
        <v>101992276509.89241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101992276509.89241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424967818.7912184</v>
      </c>
      <c r="L3115" s="455">
        <f t="shared" ca="1" si="144"/>
        <v>102417244328.68362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102417244328.68362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426738518.03618175</v>
      </c>
      <c r="L3116" s="455">
        <f t="shared" ca="1" si="144"/>
        <v>102843982846.7198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102843982846.7198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428516595.19466585</v>
      </c>
      <c r="L3117" s="455">
        <f t="shared" ca="1" si="144"/>
        <v>103272499441.91447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103272499441.91447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430302081.00797695</v>
      </c>
      <c r="L3118" s="455">
        <f t="shared" ca="1" si="144"/>
        <v>103702801522.92245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103702801522.92245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432095006.34551024</v>
      </c>
      <c r="L3119" s="455">
        <f t="shared" ca="1" si="144"/>
        <v>104134896529.26796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104134896529.26796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433895402.20528316</v>
      </c>
      <c r="L3120" s="455">
        <f t="shared" ca="1" si="144"/>
        <v>104568791931.47324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104568791931.47324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435703299.71447182</v>
      </c>
      <c r="L3121" s="455">
        <f t="shared" ca="1" si="144"/>
        <v>105004495231.18771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105004495231.18771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437518730.12994879</v>
      </c>
      <c r="L3122" s="455">
        <f t="shared" ca="1" si="144"/>
        <v>105442013961.31766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105442013961.31766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439341724.83882356</v>
      </c>
      <c r="L3123" s="455">
        <f t="shared" ca="1" si="144"/>
        <v>105881355686.15648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105881355686.15648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441172315.3589853</v>
      </c>
      <c r="L3124" s="455">
        <f t="shared" ca="1" si="144"/>
        <v>106322528001.51546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106322528001.51546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443010533.33964771</v>
      </c>
      <c r="L3125" s="455">
        <f t="shared" ca="1" si="144"/>
        <v>106765538534.8551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106765538534.8551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444856410.56189626</v>
      </c>
      <c r="L3126" s="455">
        <f t="shared" ca="1" si="144"/>
        <v>107210394945.41699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107210394945.41699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446709978.93923748</v>
      </c>
      <c r="L3127" s="455">
        <f t="shared" ca="1" si="144"/>
        <v>107657104924.35623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107657104924.35623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448571270.51815099</v>
      </c>
      <c r="L3128" s="455">
        <f t="shared" ca="1" si="144"/>
        <v>108105676194.87439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108105676194.87439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450440317.4786433</v>
      </c>
      <c r="L3129" s="455">
        <f t="shared" ca="1" si="144"/>
        <v>108556116512.35303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108556116512.35303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452317152.13480425</v>
      </c>
      <c r="L3130" s="455">
        <f t="shared" ca="1" si="144"/>
        <v>109008433664.48784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109008433664.48784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454201806.93536603</v>
      </c>
      <c r="L3131" s="455">
        <f t="shared" ca="1" si="144"/>
        <v>109462635471.4232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109462635471.4232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456094314.46426332</v>
      </c>
      <c r="L3132" s="455">
        <f t="shared" ca="1" si="144"/>
        <v>109918729785.88747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109918729785.88747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457994707.44119781</v>
      </c>
      <c r="L3133" s="455">
        <f t="shared" ca="1" si="144"/>
        <v>110376724493.32866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110376724493.32866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459903018.72220272</v>
      </c>
      <c r="L3134" s="455">
        <f t="shared" ca="1" si="144"/>
        <v>110836627512.05086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110836627512.05086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461819281.30021185</v>
      </c>
      <c r="L3135" s="455">
        <f t="shared" ca="1" si="144"/>
        <v>111298446793.35107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111298446793.35107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463743528.30562949</v>
      </c>
      <c r="L3136" s="455">
        <f t="shared" ca="1" si="144"/>
        <v>111762190321.65671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111762190321.65671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465675793.00690287</v>
      </c>
      <c r="L3137" s="455">
        <f t="shared" ca="1" si="144"/>
        <v>112227866114.6636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112227866114.6636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467616108.81109834</v>
      </c>
      <c r="L3138" s="455">
        <f t="shared" ca="1" si="144"/>
        <v>112695482223.4747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112695482223.4747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469564509.26447791</v>
      </c>
      <c r="L3139" s="455">
        <f t="shared" ca="1" si="144"/>
        <v>113165046732.73918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113165046732.73918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471521028.0530799</v>
      </c>
      <c r="L3140" s="455">
        <f t="shared" ca="1" si="144"/>
        <v>113636567760.79227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113636567760.79227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473485699.00330108</v>
      </c>
      <c r="L3141" s="455">
        <f t="shared" ca="1" si="144"/>
        <v>114110053459.79556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114110053459.79556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475458556.08248156</v>
      </c>
      <c r="L3142" s="455">
        <f t="shared" ca="1" si="144"/>
        <v>114585512015.87805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114585512015.87805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477439633.39949185</v>
      </c>
      <c r="L3143" s="455">
        <f t="shared" ca="1" si="144"/>
        <v>115062951649.27754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115062951649.27754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479428965.20532316</v>
      </c>
      <c r="L3144" s="455">
        <f t="shared" ca="1" si="144"/>
        <v>115542380614.48286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115542380614.48286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481426585.89367867</v>
      </c>
      <c r="L3145" s="455">
        <f t="shared" ca="1" si="144"/>
        <v>116023807200.37654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116023807200.37654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483432530.00156885</v>
      </c>
      <c r="L3146" s="455">
        <f t="shared" ca="1" si="144"/>
        <v>116507239730.37811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116507239730.37811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485446832.20990878</v>
      </c>
      <c r="L3147" s="455">
        <f t="shared" ca="1" si="144"/>
        <v>116992686562.58803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116992686562.58803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487469527.34411687</v>
      </c>
      <c r="L3148" s="455">
        <f t="shared" ca="1" si="144"/>
        <v>117480156089.93214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117480156089.93214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489500650.3747173</v>
      </c>
      <c r="L3149" s="455">
        <f t="shared" ca="1" si="144"/>
        <v>117969656740.30685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117969656740.30685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491540236.41794515</v>
      </c>
      <c r="L3150" s="455">
        <f t="shared" ca="1" si="144"/>
        <v>118461196976.72479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118461196976.72479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493588320.73635334</v>
      </c>
      <c r="L3151" s="455">
        <f t="shared" ca="1" si="144"/>
        <v>118954785297.46115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118954785297.46115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495644938.73942137</v>
      </c>
      <c r="L3152" s="455">
        <f t="shared" ca="1" si="144"/>
        <v>119450430236.20058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119450430236.20058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497710125.98416913</v>
      </c>
      <c r="L3153" s="455">
        <f t="shared" ca="1" si="144"/>
        <v>119948140362.18475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119948140362.18475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499783918.17576987</v>
      </c>
      <c r="L3154" s="455">
        <f t="shared" ca="1" si="144"/>
        <v>120447924280.36052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120447924280.36052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501866351.16816878</v>
      </c>
      <c r="L3155" s="455">
        <f t="shared" ca="1" si="144"/>
        <v>120949790631.52869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120949790631.52869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503957460.96470279</v>
      </c>
      <c r="L3156" s="455">
        <f t="shared" ca="1" si="144"/>
        <v>121453748092.49339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121453748092.49339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506057283.7187224</v>
      </c>
      <c r="L3157" s="455">
        <f t="shared" ca="1" si="144"/>
        <v>121959805376.21211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121959805376.21211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508165855.73421711</v>
      </c>
      <c r="L3158" s="455">
        <f t="shared" ca="1" si="144"/>
        <v>122467971231.94633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122467971231.94633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510283213.46644306</v>
      </c>
      <c r="L3159" s="455">
        <f t="shared" ca="1" si="144"/>
        <v>122978254445.41278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122978254445.41278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512409393.52255327</v>
      </c>
      <c r="L3160" s="455">
        <f t="shared" ca="1" si="144"/>
        <v>123490663838.93533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123490663838.93533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514544432.66223049</v>
      </c>
      <c r="L3161" s="455">
        <f t="shared" ca="1" si="144"/>
        <v>124005208271.59756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124005208271.59756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516688367.79832315</v>
      </c>
      <c r="L3162" s="455">
        <f t="shared" ca="1" si="144"/>
        <v>124521896639.39589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124521896639.39589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518841235.99748278</v>
      </c>
      <c r="L3163" s="455">
        <f t="shared" ca="1" si="144"/>
        <v>125040737875.39337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125040737875.39337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521003074.4808057</v>
      </c>
      <c r="L3164" s="455">
        <f t="shared" ca="1" si="144"/>
        <v>125561740949.87418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125561740949.87418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523173920.62447566</v>
      </c>
      <c r="L3165" s="455">
        <f t="shared" ca="1" si="144"/>
        <v>126084914870.49866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126084914870.49866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525353811.96041107</v>
      </c>
      <c r="L3166" s="455">
        <f t="shared" ca="1" si="144"/>
        <v>126610268682.45908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126610268682.45908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527542786.17691272</v>
      </c>
      <c r="L3167" s="455">
        <f t="shared" ca="1" si="144"/>
        <v>127137811468.63599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127137811468.63599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529740881.11931658</v>
      </c>
      <c r="L3168" s="455">
        <f t="shared" ca="1" si="144"/>
        <v>127667552349.75531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127667552349.75531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531948134.79064709</v>
      </c>
      <c r="L3169" s="455">
        <f t="shared" ca="1" si="144"/>
        <v>128199500484.54596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128199500484.54596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534164585.35227489</v>
      </c>
      <c r="L3170" s="455">
        <f t="shared" ca="1" si="144"/>
        <v>128733665069.89824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128733665069.89824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536390271.12457591</v>
      </c>
      <c r="L3171" s="455">
        <f t="shared" ca="1" si="144"/>
        <v>129270055341.02281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129270055341.02281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538625230.58759499</v>
      </c>
      <c r="L3172" s="455">
        <f t="shared" ca="1" si="144"/>
        <v>129808680571.61041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129808680571.61041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540869502.38171005</v>
      </c>
      <c r="L3173" s="455">
        <f t="shared" ca="1" si="144"/>
        <v>130349550073.99213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130349550073.99213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543123125.3083005</v>
      </c>
      <c r="L3174" s="455">
        <f t="shared" ca="1" si="144"/>
        <v>130892673199.30043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130892673199.30043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545386138.33041847</v>
      </c>
      <c r="L3175" s="455">
        <f t="shared" ca="1" si="144"/>
        <v>131438059337.63084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131438059337.63084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547658580.57346189</v>
      </c>
      <c r="L3176" s="455">
        <f t="shared" ca="1" si="144"/>
        <v>131985717918.2043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131985717918.2043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549940491.3258512</v>
      </c>
      <c r="L3177" s="455">
        <f t="shared" ca="1" si="144"/>
        <v>132535658409.53015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132535658409.53015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552231910.03970897</v>
      </c>
      <c r="L3178" s="455">
        <f t="shared" ca="1" si="144"/>
        <v>133087890319.56985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133087890319.56985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554532876.33154106</v>
      </c>
      <c r="L3179" s="455">
        <f t="shared" ca="1" si="144"/>
        <v>133642423195.9014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133642423195.9014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556843429.98292243</v>
      </c>
      <c r="L3180" s="455">
        <f t="shared" ca="1" si="144"/>
        <v>134199266625.88432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134199266625.88432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559163610.94118476</v>
      </c>
      <c r="L3181" s="455">
        <f t="shared" ca="1" si="144"/>
        <v>134758430236.8255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134758430236.8255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561493459.32010627</v>
      </c>
      <c r="L3182" s="455">
        <f t="shared" ca="1" si="144"/>
        <v>135319923696.1456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135319923696.1456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563833015.40060663</v>
      </c>
      <c r="L3183" s="455">
        <f t="shared" ca="1" si="144"/>
        <v>135883756711.5462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135883756711.5462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566182319.63144255</v>
      </c>
      <c r="L3184" s="455">
        <f t="shared" ca="1" si="144"/>
        <v>136449939031.17764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136449939031.17764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568541412.62990689</v>
      </c>
      <c r="L3185" s="455">
        <f t="shared" ca="1" si="144"/>
        <v>137018480443.80756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137018480443.80756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570910335.18253148</v>
      </c>
      <c r="L3186" s="455">
        <f t="shared" ca="1" si="144"/>
        <v>137589390778.99008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137589390778.99008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573289128.24579203</v>
      </c>
      <c r="L3187" s="455">
        <f t="shared" ca="1" si="144"/>
        <v>138162679907.23587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138162679907.23587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575677832.94681609</v>
      </c>
      <c r="L3188" s="455">
        <f t="shared" ca="1" si="144"/>
        <v>138738357740.18268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138738357740.18268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578076490.58409452</v>
      </c>
      <c r="L3189" s="455">
        <f t="shared" ca="1" si="144"/>
        <v>139316434230.76678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139316434230.76678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580485142.62819493</v>
      </c>
      <c r="L3190" s="455">
        <f t="shared" ca="1" si="144"/>
        <v>139896919373.39499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139896919373.39499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582903830.7224791</v>
      </c>
      <c r="L3191" s="455">
        <f t="shared" ca="1" si="144"/>
        <v>140479823204.11746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140479823204.11746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585332596.68382275</v>
      </c>
      <c r="L3192" s="455">
        <f t="shared" ca="1" si="144"/>
        <v>141065155800.8013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141065155800.8013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587771482.50333869</v>
      </c>
      <c r="L3193" s="455">
        <f t="shared" ca="1" si="144"/>
        <v>141652927283.30463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141652927283.30463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590220530.34710264</v>
      </c>
      <c r="L3194" s="455">
        <f t="shared" ca="1" si="144"/>
        <v>142243147813.65173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142243147813.65173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592679782.55688226</v>
      </c>
      <c r="L3195" s="455">
        <f t="shared" ca="1" si="144"/>
        <v>142835827596.20862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142835827596.20862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595149281.65086925</v>
      </c>
      <c r="L3196" s="455">
        <f t="shared" ca="1" si="144"/>
        <v>143430976877.8595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143430976877.8595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597629070.32441461</v>
      </c>
      <c r="L3197" s="455">
        <f t="shared" ca="1" si="144"/>
        <v>144028605948.1839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144028605948.1839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600119191.45076621</v>
      </c>
      <c r="L3198" s="455">
        <f t="shared" ca="1" si="144"/>
        <v>144628725139.63467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144628725139.63467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602619688.08181119</v>
      </c>
      <c r="L3199" s="455">
        <f t="shared" ca="1" si="144"/>
        <v>145231344827.71649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145231344827.71649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605130603.44881868</v>
      </c>
      <c r="L3200" s="455">
        <f t="shared" ca="1" si="144"/>
        <v>145836475431.16531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145836475431.16531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607651980.96318877</v>
      </c>
      <c r="L3201" s="455">
        <f t="shared" ca="1" si="144"/>
        <v>146444127412.12851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146444127412.12851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610183864.21720207</v>
      </c>
      <c r="L3202" s="455">
        <f t="shared" ca="1" si="144"/>
        <v>147054311276.3457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147054311276.3457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612726296.98477376</v>
      </c>
      <c r="L3203" s="455">
        <f t="shared" ca="1" si="144"/>
        <v>147667037573.33047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147667037573.33047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615279323.22221029</v>
      </c>
      <c r="L3204" s="455">
        <f t="shared" ca="1" si="144"/>
        <v>148282316896.55267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148282316896.55267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617842987.06896949</v>
      </c>
      <c r="L3205" s="455">
        <f t="shared" ca="1" si="144"/>
        <v>148900159883.62164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148900159883.62164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620417332.84842348</v>
      </c>
      <c r="L3206" s="455">
        <f t="shared" ca="1" si="144"/>
        <v>149520577216.47006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149520577216.47006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623002405.06862521</v>
      </c>
      <c r="L3207" s="455">
        <f t="shared" ca="1" si="144"/>
        <v>150143579621.5387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150143579621.5387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625598248.42307794</v>
      </c>
      <c r="L3208" s="455">
        <f t="shared" ca="1" si="144"/>
        <v>150769177869.96176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150769177869.96176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628204907.79150736</v>
      </c>
      <c r="L3209" s="455">
        <f t="shared" ca="1" si="144"/>
        <v>151397382777.75327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151397382777.75327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630822428.24063861</v>
      </c>
      <c r="L3210" s="455">
        <f t="shared" ca="1" si="144"/>
        <v>152028205205.9939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152028205205.9939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633450855.02497458</v>
      </c>
      <c r="L3211" s="455">
        <f t="shared" ca="1" si="144"/>
        <v>152661656061.01886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152661656061.01886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636090233.58757854</v>
      </c>
      <c r="L3212" s="455">
        <f t="shared" ca="1" si="144"/>
        <v>153297746294.60645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153297746294.60645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638740609.56086016</v>
      </c>
      <c r="L3213" s="455">
        <f t="shared" ca="1" si="144"/>
        <v>153936486904.1673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153936486904.1673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641402028.76736379</v>
      </c>
      <c r="L3214" s="455">
        <f t="shared" ca="1" si="144"/>
        <v>154577888932.93466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154577888932.93466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644074537.22056103</v>
      </c>
      <c r="L3215" s="455">
        <f t="shared" ca="1" si="144"/>
        <v>155221963470.15521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155221963470.15521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646758181.12564671</v>
      </c>
      <c r="L3216" s="455">
        <f t="shared" ca="1" si="144"/>
        <v>155868721651.28085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155868721651.28085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649453006.88033688</v>
      </c>
      <c r="L3217" s="455">
        <f t="shared" ca="1" si="144"/>
        <v>156518174658.16119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156518174658.16119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652159061.07567167</v>
      </c>
      <c r="L3218" s="455">
        <f t="shared" ca="1" si="144"/>
        <v>157170333719.23688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157170333719.23688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654876390.49682033</v>
      </c>
      <c r="L3219" s="455">
        <f t="shared" ca="1" si="144"/>
        <v>157825210109.7337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157825210109.7337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657605042.1238904</v>
      </c>
      <c r="L3220" s="455">
        <f t="shared" ca="1" si="144"/>
        <v>158482815151.8576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158482815151.8576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660345063.13274002</v>
      </c>
      <c r="L3221" s="455">
        <f t="shared" ca="1" si="144"/>
        <v>159143160214.99036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159143160214.99036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663096500.8957932</v>
      </c>
      <c r="L3222" s="455">
        <f t="shared" ca="1" si="144"/>
        <v>159806256715.88614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159806256715.88614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665859402.9828589</v>
      </c>
      <c r="L3223" s="455">
        <f t="shared" ca="1" si="144"/>
        <v>160472116118.86899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160472116118.86899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668633817.16195416</v>
      </c>
      <c r="L3224" s="455">
        <f t="shared" ca="1" si="144"/>
        <v>161140749936.03094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161140749936.03094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671419791.40012896</v>
      </c>
      <c r="L3225" s="455">
        <f t="shared" ca="1" si="144"/>
        <v>161812169727.43106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161812169727.43106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674217373.86429608</v>
      </c>
      <c r="L3226" s="455">
        <f t="shared" ca="1" si="144"/>
        <v>162486387101.29535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162486387101.29535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677026612.92206395</v>
      </c>
      <c r="L3227" s="455">
        <f t="shared" ca="1" si="144"/>
        <v>163163413714.21741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163163413714.21741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679847557.14257252</v>
      </c>
      <c r="L3228" s="455">
        <f t="shared" ca="1" si="144"/>
        <v>163843261271.35999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163843261271.35999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682680255.29733324</v>
      </c>
      <c r="L3229" s="455">
        <f t="shared" ca="1" si="144"/>
        <v>164525941526.65732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164525941526.65732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685524756.36107218</v>
      </c>
      <c r="L3230" s="455">
        <f t="shared" ca="1" si="144"/>
        <v>165211466283.0184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165211466283.0184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688381109.5125767</v>
      </c>
      <c r="L3231" s="455">
        <f t="shared" ca="1" si="144"/>
        <v>165899847392.53098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165899847392.53098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691249364.13554573</v>
      </c>
      <c r="L3232" s="455">
        <f t="shared" ca="1" si="144"/>
        <v>166591096756.66653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166591096756.66653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694129569.81944394</v>
      </c>
      <c r="L3233" s="455">
        <f t="shared" ca="1" si="144"/>
        <v>167285226326.48599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167285226326.48599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697021776.36035824</v>
      </c>
      <c r="L3234" s="455">
        <f t="shared" ca="1" si="144"/>
        <v>167982248102.84634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167982248102.84634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699926033.76185977</v>
      </c>
      <c r="L3235" s="455">
        <f t="shared" ca="1" si="144"/>
        <v>168682174136.60822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168682174136.60822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702842392.2358675</v>
      </c>
      <c r="L3236" s="455">
        <f t="shared" ca="1" si="144"/>
        <v>169385016528.84409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169385016528.84409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705770902.20351696</v>
      </c>
      <c r="L3237" s="455">
        <f t="shared" ca="1" si="144"/>
        <v>170090787431.04761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170090787431.04761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708711614.29603171</v>
      </c>
      <c r="L3238" s="455">
        <f t="shared" ca="1" si="144"/>
        <v>170799499045.34363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170799499045.34363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711664579.35559845</v>
      </c>
      <c r="L3239" s="455">
        <f t="shared" ca="1" si="144"/>
        <v>171511163624.69922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171511163624.69922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714629848.43624675</v>
      </c>
      <c r="L3240" s="455">
        <f t="shared" ca="1" si="144"/>
        <v>172225793473.13547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172225793473.13547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717607472.80473113</v>
      </c>
      <c r="L3241" s="455">
        <f t="shared" ca="1" si="144"/>
        <v>172943400945.94019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172943400945.94019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720597503.94141746</v>
      </c>
      <c r="L3242" s="455">
        <f t="shared" ca="1" si="144"/>
        <v>173663998449.88159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173663998449.88159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723599993.54117334</v>
      </c>
      <c r="L3243" s="455">
        <f t="shared" ca="1" si="144"/>
        <v>174387598443.42276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174387598443.42276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726614993.51426148</v>
      </c>
      <c r="L3244" s="455">
        <f t="shared" ca="1" si="144"/>
        <v>175114213436.93701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175114213436.93701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729642555.98723757</v>
      </c>
      <c r="L3245" s="455">
        <f t="shared" ca="1" si="144"/>
        <v>175843855992.92426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175843855992.92426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732682733.30385101</v>
      </c>
      <c r="L3246" s="455">
        <f t="shared" ca="1" si="144"/>
        <v>176576538726.22812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176576538726.22812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735735578.02595043</v>
      </c>
      <c r="L3247" s="455">
        <f t="shared" ca="1" si="144"/>
        <v>177312274304.25406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177312274304.25406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738801142.93439186</v>
      </c>
      <c r="L3248" s="455">
        <f t="shared" ca="1" si="144"/>
        <v>178051075447.18845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178051075447.18845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741879481.02995181</v>
      </c>
      <c r="L3249" s="455">
        <f t="shared" ca="1" si="144"/>
        <v>178792954928.21838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178792954928.21838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744970645.53424323</v>
      </c>
      <c r="L3250" s="455">
        <f t="shared" ca="1" si="144"/>
        <v>179537925573.75262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179537925573.75262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748074689.89063597</v>
      </c>
      <c r="L3251" s="455">
        <f t="shared" ca="1" si="144"/>
        <v>180286000263.64325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180286000263.64325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751191667.76518023</v>
      </c>
      <c r="L3252" s="455">
        <f t="shared" ca="1" si="144"/>
        <v>181037191931.40842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181037191931.40842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754321633.04753506</v>
      </c>
      <c r="L3253" s="455">
        <f t="shared" ca="1" si="144"/>
        <v>181791513564.45596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181791513564.45596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757464639.85189986</v>
      </c>
      <c r="L3254" s="455">
        <f t="shared" ca="1" si="144"/>
        <v>182548978204.30786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182548978204.30786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760620742.51794946</v>
      </c>
      <c r="L3255" s="455">
        <f t="shared" ca="1" si="144"/>
        <v>183309598946.82581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183309598946.82581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763789995.61177421</v>
      </c>
      <c r="L3256" s="455">
        <f t="shared" ca="1" si="144"/>
        <v>184073388942.43759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184073388942.43759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766972453.92682326</v>
      </c>
      <c r="L3257" s="455">
        <f t="shared" ca="1" si="144"/>
        <v>184840361396.36441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184840361396.36441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770168172.48485172</v>
      </c>
      <c r="L3258" s="455">
        <f t="shared" ca="1" si="144"/>
        <v>185610529568.84927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185610529568.84927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773377206.53687191</v>
      </c>
      <c r="L3259" s="455">
        <f t="shared" ca="1" si="144"/>
        <v>186383906775.38614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186383906775.38614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776599611.56410885</v>
      </c>
      <c r="L3260" s="455">
        <f t="shared" ca="1" si="144"/>
        <v>187160506386.95026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187160506386.95026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779835443.27895939</v>
      </c>
      <c r="L3261" s="455">
        <f t="shared" ca="1" si="144"/>
        <v>187940341830.22922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187940341830.22922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783084757.6259551</v>
      </c>
      <c r="L3262" s="455">
        <f t="shared" ca="1" si="144"/>
        <v>188723426587.85516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188723426587.85516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786347610.78272986</v>
      </c>
      <c r="L3263" s="455">
        <f t="shared" ca="1" si="144"/>
        <v>189509774198.63788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189509774198.63788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789624059.16099119</v>
      </c>
      <c r="L3264" s="455">
        <f t="shared" ca="1" si="144"/>
        <v>190299398257.79886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190299398257.79886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792914159.40749526</v>
      </c>
      <c r="L3265" s="455">
        <f t="shared" ca="1" si="144"/>
        <v>191092312417.20636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191092312417.20636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796217968.40502644</v>
      </c>
      <c r="L3266" s="455">
        <f t="shared" ca="1" si="144"/>
        <v>191888530385.61139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191888530385.61139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799535543.27338076</v>
      </c>
      <c r="L3267" s="455">
        <f t="shared" ca="1" si="144"/>
        <v>192688065928.88477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192688065928.88477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802866941.37035322</v>
      </c>
      <c r="L3268" s="455">
        <f t="shared" ca="1" si="144"/>
        <v>193490932870.25513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193490932870.25513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806212220.29272974</v>
      </c>
      <c r="L3269" s="455">
        <f t="shared" ca="1" si="144"/>
        <v>194297145090.54785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194297145090.54785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809571437.87728274</v>
      </c>
      <c r="L3270" s="455">
        <f t="shared" ca="1" si="144"/>
        <v>195106716528.42514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195106716528.42514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812944652.20177138</v>
      </c>
      <c r="L3271" s="455">
        <f t="shared" ca="1" si="144"/>
        <v>195919661180.62692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195919661180.62692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816331921.58594549</v>
      </c>
      <c r="L3272" s="455">
        <f t="shared" ca="1" si="144"/>
        <v>196735993102.21286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196735993102.21286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819733304.59255362</v>
      </c>
      <c r="L3273" s="455">
        <f t="shared" ca="1" si="144"/>
        <v>197555726406.80542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197555726406.80542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823148860.02835596</v>
      </c>
      <c r="L3274" s="455">
        <f t="shared" ca="1" si="144"/>
        <v>198378875266.83377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198378875266.83377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826578646.94514072</v>
      </c>
      <c r="L3275" s="455">
        <f t="shared" ca="1" si="144"/>
        <v>199205453913.7789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199205453913.7789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830022724.6407454</v>
      </c>
      <c r="L3276" s="455">
        <f t="shared" ca="1" si="144"/>
        <v>200035476638.41965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200035476638.41965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833481152.66008186</v>
      </c>
      <c r="L3277" s="455">
        <f t="shared" ca="1" si="144"/>
        <v>200868957791.07974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200868957791.07974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836953990.79616559</v>
      </c>
      <c r="L3278" s="455">
        <f t="shared" ca="1" si="144"/>
        <v>201705911781.87592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201705911781.87592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840441299.09114969</v>
      </c>
      <c r="L3279" s="455">
        <f t="shared" ca="1" si="144"/>
        <v>202546353080.96707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202546353080.96707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843943137.83736277</v>
      </c>
      <c r="L3280" s="455">
        <f t="shared" ca="1" si="144"/>
        <v>203390296218.80444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203390296218.80444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847459567.57835186</v>
      </c>
      <c r="L3281" s="455">
        <f t="shared" ca="1" si="144"/>
        <v>204237755786.38278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204237755786.38278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850990649.10992825</v>
      </c>
      <c r="L3282" s="455">
        <f t="shared" ca="1" si="144"/>
        <v>205088746435.49271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205088746435.49271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854536443.48121965</v>
      </c>
      <c r="L3283" s="455">
        <f t="shared" ca="1" si="144"/>
        <v>205943282878.97394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205943282878.97394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858097011.99572468</v>
      </c>
      <c r="L3284" s="455">
        <f t="shared" ca="1" si="144"/>
        <v>206801379890.96967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206801379890.96967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861672416.21237361</v>
      </c>
      <c r="L3285" s="455">
        <f t="shared" ca="1" si="144"/>
        <v>207663052307.18204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207663052307.18204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865262717.94659185</v>
      </c>
      <c r="L3286" s="455">
        <f t="shared" ca="1" si="144"/>
        <v>208528315025.12863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208528315025.12863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868867979.27136934</v>
      </c>
      <c r="L3287" s="455">
        <f t="shared" ca="1" si="144"/>
        <v>209397183004.39999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209397183004.39999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872488262.51833332</v>
      </c>
      <c r="L3288" s="455">
        <f t="shared" ca="1" si="144"/>
        <v>210269671266.91833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210269671266.91833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876123630.27882636</v>
      </c>
      <c r="L3289" s="455">
        <f t="shared" ca="1" si="144"/>
        <v>211145794897.19717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211145794897.19717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879774145.40498817</v>
      </c>
      <c r="L3290" s="455">
        <f t="shared" ca="1" si="144"/>
        <v>212025569042.60217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212025569042.60217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883439871.01084232</v>
      </c>
      <c r="L3291" s="455">
        <f t="shared" ca="1" si="144"/>
        <v>212909008913.61301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212909008913.61301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887120870.47338748</v>
      </c>
      <c r="L3292" s="455">
        <f t="shared" ca="1" si="144"/>
        <v>213796129784.0864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213796129784.0864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890817207.43369329</v>
      </c>
      <c r="L3293" s="455">
        <f t="shared" ca="1" si="144"/>
        <v>214686946991.52008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214686946991.52008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894528945.79800045</v>
      </c>
      <c r="L3294" s="455">
        <f t="shared" ca="1" si="144"/>
        <v>215581475937.31808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215581475937.31808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898256149.73882532</v>
      </c>
      <c r="L3295" s="455">
        <f t="shared" ca="1" si="144"/>
        <v>216479732087.05692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216479732087.05692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901998883.69607055</v>
      </c>
      <c r="L3296" s="455">
        <f t="shared" ca="1" si="144"/>
        <v>217381730970.75299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217381730970.75299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905757212.37813747</v>
      </c>
      <c r="L3297" s="455">
        <f t="shared" ca="1" si="144"/>
        <v>218287488183.13113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218287488183.13113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909531200.7630465</v>
      </c>
      <c r="L3298" s="455">
        <f t="shared" ca="1" si="144"/>
        <v>219197019383.8942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219197019383.8942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913320914.09955895</v>
      </c>
      <c r="L3299" s="455">
        <f t="shared" ca="1" si="144"/>
        <v>220110340297.99374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220110340297.99374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917126417.90830719</v>
      </c>
      <c r="L3300" s="455">
        <f t="shared" ca="1" si="144"/>
        <v>221027466715.90204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221027466715.90204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920947777.98292518</v>
      </c>
      <c r="L3301" s="455">
        <f t="shared" ca="1" si="144"/>
        <v>221948414493.88495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221948414493.88495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924785060.39118731</v>
      </c>
      <c r="L3302" s="455">
        <f t="shared" ca="1" si="144"/>
        <v>222873199554.27612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222873199554.27612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928638331.47615051</v>
      </c>
      <c r="L3303" s="455">
        <f t="shared" ca="1" si="144"/>
        <v>223801837885.75226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223801837885.75226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932507657.85730112</v>
      </c>
      <c r="L3304" s="455">
        <f t="shared" ca="1" si="144"/>
        <v>224734345543.60956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224734345543.60956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936393106.43170643</v>
      </c>
      <c r="L3305" s="455">
        <f t="shared" ca="1" si="144"/>
        <v>225670738650.04126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225670738650.04126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940294744.3751719</v>
      </c>
      <c r="L3306" s="455">
        <f t="shared" ca="1" si="144"/>
        <v>226611033394.41644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226611033394.41644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944212639.14340186</v>
      </c>
      <c r="L3307" s="455">
        <f t="shared" ca="1" si="144"/>
        <v>227555246033.55984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227555246033.55984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948146858.47316599</v>
      </c>
      <c r="L3308" s="455">
        <f t="shared" ca="1" si="144"/>
        <v>228503392892.03302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228503392892.03302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952097470.38347089</v>
      </c>
      <c r="L3309" s="455">
        <f t="shared" ca="1" si="144"/>
        <v>229455490362.4165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229455490362.4165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956064543.17673552</v>
      </c>
      <c r="L3310" s="455">
        <f t="shared" ca="1" si="144"/>
        <v>230411554905.59323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230411554905.59323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960048145.4399718</v>
      </c>
      <c r="L3311" s="455">
        <f t="shared" ca="1" si="144"/>
        <v>231371603051.0332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231371603051.0332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964048346.04597163</v>
      </c>
      <c r="L3312" s="455">
        <f t="shared" ca="1" si="144"/>
        <v>232335651397.07916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232335651397.07916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968065214.15449655</v>
      </c>
      <c r="L3313" s="455">
        <f t="shared" ca="1" si="144"/>
        <v>233303716611.23367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233303716611.23367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972098819.21347344</v>
      </c>
      <c r="L3314" s="455">
        <f t="shared" ca="1" si="144"/>
        <v>234275815430.44714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234275815430.44714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976149230.96019638</v>
      </c>
      <c r="L3315" s="455">
        <f t="shared" ca="1" si="144"/>
        <v>235251964661.40735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235251964661.40735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980216519.42253065</v>
      </c>
      <c r="L3316" s="455">
        <f t="shared" ca="1" si="144"/>
        <v>236232181180.82986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236232181180.82986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984300754.92012441</v>
      </c>
      <c r="L3317" s="455">
        <f t="shared" ca="1" si="144"/>
        <v>237216481935.75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237216481935.75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988402008.06562495</v>
      </c>
      <c r="L3318" s="455">
        <f t="shared" ca="1" si="144"/>
        <v>238204883943.81561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238204883943.81561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992520349.76589835</v>
      </c>
      <c r="L3319" s="455">
        <f t="shared" ca="1" si="144"/>
        <v>239197404293.58151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239197404293.58151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996655851.22325623</v>
      </c>
      <c r="L3320" s="455">
        <f t="shared" ca="1" si="144"/>
        <v>240194060144.80478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240194060144.80478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1000808583.9366865</v>
      </c>
      <c r="L3321" s="455">
        <f t="shared" ca="1" si="144"/>
        <v>241194868728.74146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241194868728.74146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1004978619.7030895</v>
      </c>
      <c r="L3322" s="455">
        <f t="shared" ca="1" si="144"/>
        <v>242199847348.44455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242199847348.44455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1009166030.6185189</v>
      </c>
      <c r="L3323" s="455">
        <f t="shared" ref="L3323:L3577" ca="1" si="149">I3323-J3323+K3323</f>
        <v>243209013379.06308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243209013379.06308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1013370889.0794295</v>
      </c>
      <c r="L3324" s="455">
        <f t="shared" ca="1" si="149"/>
        <v>244222384268.14252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244222384268.14252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1017593267.7839271</v>
      </c>
      <c r="L3325" s="455">
        <f t="shared" ca="1" si="149"/>
        <v>245239977535.92645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245239977535.92645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1021833239.733027</v>
      </c>
      <c r="L3326" s="455">
        <f t="shared" ca="1" si="149"/>
        <v>246261810775.65948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246261810775.65948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1026090878.2319145</v>
      </c>
      <c r="L3327" s="455">
        <f t="shared" ca="1" si="149"/>
        <v>247287901653.89139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247287901653.89139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1030366256.8912141</v>
      </c>
      <c r="L3328" s="455">
        <f t="shared" ca="1" si="149"/>
        <v>248318267910.78259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248318267910.78259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1034659449.628261</v>
      </c>
      <c r="L3329" s="455">
        <f t="shared" ca="1" si="149"/>
        <v>249352927360.41086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249352927360.41086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1038970530.6683786</v>
      </c>
      <c r="L3330" s="455">
        <f t="shared" ca="1" si="149"/>
        <v>250391897891.07922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250391897891.07922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1043299574.5461636</v>
      </c>
      <c r="L3331" s="455">
        <f t="shared" ca="1" si="149"/>
        <v>251435197465.6254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251435197465.6254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1047646656.1067725</v>
      </c>
      <c r="L3332" s="455">
        <f t="shared" ca="1" si="149"/>
        <v>252482844121.73218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252482844121.73218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1052011850.5072173</v>
      </c>
      <c r="L3333" s="455">
        <f t="shared" ca="1" si="149"/>
        <v>253534855972.23938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253534855972.23938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1056395233.2176641</v>
      </c>
      <c r="L3334" s="455">
        <f t="shared" ca="1" si="149"/>
        <v>254591251205.45703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254591251205.45703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1060796880.0227376</v>
      </c>
      <c r="L3335" s="455">
        <f t="shared" ca="1" si="149"/>
        <v>255652048085.47977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255652048085.47977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1065216867.0228324</v>
      </c>
      <c r="L3336" s="455">
        <f t="shared" ca="1" si="149"/>
        <v>256717264952.50259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256717264952.50259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1069655270.6354275</v>
      </c>
      <c r="L3337" s="455">
        <f t="shared" ca="1" si="149"/>
        <v>257786920223.13803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257786920223.13803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1074112167.5964084</v>
      </c>
      <c r="L3338" s="455">
        <f t="shared" ca="1" si="149"/>
        <v>258861032390.73444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258861032390.73444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1078587634.9613934</v>
      </c>
      <c r="L3339" s="455">
        <f t="shared" ca="1" si="149"/>
        <v>259939620025.69583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259939620025.69583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1083081750.1070659</v>
      </c>
      <c r="L3340" s="455">
        <f t="shared" ca="1" si="149"/>
        <v>261022701775.80289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261022701775.80289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1087594590.732512</v>
      </c>
      <c r="L3341" s="455">
        <f t="shared" ca="1" si="149"/>
        <v>262110296366.5354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262110296366.5354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1092126234.860564</v>
      </c>
      <c r="L3342" s="455">
        <f t="shared" ca="1" si="149"/>
        <v>263202422601.39597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263202422601.39597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1096676760.83915</v>
      </c>
      <c r="L3343" s="455">
        <f t="shared" ca="1" si="149"/>
        <v>264299099362.23511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264299099362.23511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1101246247.3426464</v>
      </c>
      <c r="L3344" s="455">
        <f t="shared" ca="1" si="149"/>
        <v>265400345609.57776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265400345609.57776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1105834773.3732407</v>
      </c>
      <c r="L3345" s="455">
        <f t="shared" ca="1" si="149"/>
        <v>266506180382.95099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266506180382.95099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1110442418.2622957</v>
      </c>
      <c r="L3346" s="455">
        <f t="shared" ca="1" si="149"/>
        <v>267616622801.21329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267616622801.21329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1115069261.6717219</v>
      </c>
      <c r="L3347" s="455">
        <f t="shared" ca="1" si="149"/>
        <v>268731692062.88501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268731692062.88501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1119715383.5953541</v>
      </c>
      <c r="L3348" s="455">
        <f t="shared" ca="1" si="149"/>
        <v>269851407446.48038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269851407446.48038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1124380864.3603349</v>
      </c>
      <c r="L3349" s="455">
        <f t="shared" ca="1" si="149"/>
        <v>270975788310.8407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270975788310.8407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1129065784.6285028</v>
      </c>
      <c r="L3350" s="455">
        <f t="shared" ca="1" si="149"/>
        <v>272104854095.46921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272104854095.46921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1133770225.3977883</v>
      </c>
      <c r="L3351" s="455">
        <f t="shared" ca="1" si="149"/>
        <v>273238624320.867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273238624320.867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1138494268.0036125</v>
      </c>
      <c r="L3352" s="455">
        <f t="shared" ca="1" si="149"/>
        <v>274377118588.87061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274377118588.87061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1143237994.1202941</v>
      </c>
      <c r="L3353" s="455">
        <f t="shared" ca="1" si="149"/>
        <v>275520356582.99091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275520356582.99091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1148001485.7624621</v>
      </c>
      <c r="L3354" s="455">
        <f t="shared" ca="1" si="149"/>
        <v>276668358068.75336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276668358068.75336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1152784825.2864723</v>
      </c>
      <c r="L3355" s="455">
        <f t="shared" ca="1" si="149"/>
        <v>277821142894.03986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277821142894.03986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1157588095.3918328</v>
      </c>
      <c r="L3356" s="455">
        <f t="shared" ca="1" si="149"/>
        <v>278978730989.4317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278978730989.4317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1162411379.122632</v>
      </c>
      <c r="L3357" s="455">
        <f t="shared" ca="1" si="149"/>
        <v>280141142368.55432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280141142368.55432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1167254759.8689764</v>
      </c>
      <c r="L3358" s="455">
        <f t="shared" ca="1" si="149"/>
        <v>281308397128.42328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281308397128.42328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1172118321.3684304</v>
      </c>
      <c r="L3359" s="455">
        <f t="shared" ca="1" si="149"/>
        <v>282480515449.79169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282480515449.79169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1177002147.7074654</v>
      </c>
      <c r="L3360" s="455">
        <f t="shared" ca="1" si="149"/>
        <v>283657517597.49915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283657517597.49915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1181906323.3229132</v>
      </c>
      <c r="L3361" s="455">
        <f t="shared" ca="1" si="149"/>
        <v>284839423920.82208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284839423920.82208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1186830933.0034254</v>
      </c>
      <c r="L3362" s="455">
        <f t="shared" ca="1" si="149"/>
        <v>286026254853.8255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286026254853.8255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1191776061.8909395</v>
      </c>
      <c r="L3363" s="455">
        <f t="shared" ca="1" si="149"/>
        <v>287218030915.71643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287218030915.71643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1196741795.4821517</v>
      </c>
      <c r="L3364" s="455">
        <f t="shared" ca="1" si="149"/>
        <v>288414772711.19861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288414772711.19861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1201728219.6299942</v>
      </c>
      <c r="L3365" s="455">
        <f t="shared" ca="1" si="149"/>
        <v>289616500930.82861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289616500930.82861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1206735420.5451193</v>
      </c>
      <c r="L3366" s="455">
        <f t="shared" ca="1" si="149"/>
        <v>290823236351.37372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290823236351.37372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1211763484.7973905</v>
      </c>
      <c r="L3367" s="455">
        <f t="shared" ca="1" si="149"/>
        <v>292034999836.17108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292034999836.17108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1216812499.3173795</v>
      </c>
      <c r="L3368" s="455">
        <f t="shared" ca="1" si="149"/>
        <v>293251812335.48846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293251812335.48846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1221882551.3978686</v>
      </c>
      <c r="L3369" s="455">
        <f t="shared" ca="1" si="149"/>
        <v>294473694886.88635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294473694886.88635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1226973728.6953597</v>
      </c>
      <c r="L3370" s="455">
        <f t="shared" ca="1" si="149"/>
        <v>295700668615.58173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295700668615.58173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1232086119.2315905</v>
      </c>
      <c r="L3371" s="455">
        <f t="shared" ca="1" si="149"/>
        <v>296932754734.81329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296932754734.81329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1237219811.3950553</v>
      </c>
      <c r="L3372" s="455">
        <f t="shared" ca="1" si="149"/>
        <v>298169974546.20837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298169974546.20837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1242374893.9425349</v>
      </c>
      <c r="L3373" s="455">
        <f t="shared" ca="1" si="149"/>
        <v>299412349440.15088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299412349440.15088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1247551456.0006287</v>
      </c>
      <c r="L3374" s="455">
        <f t="shared" ca="1" si="149"/>
        <v>300659900896.15149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300659900896.15149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1252749587.0672979</v>
      </c>
      <c r="L3375" s="455">
        <f t="shared" ca="1" si="149"/>
        <v>301912650483.21881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301912650483.21881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1257969377.0134118</v>
      </c>
      <c r="L3376" s="455">
        <f t="shared" ca="1" si="149"/>
        <v>303170619860.23224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303170619860.23224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1263210916.084301</v>
      </c>
      <c r="L3377" s="455">
        <f t="shared" ca="1" si="149"/>
        <v>304433830776.31653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304433830776.31653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1268474294.9013188</v>
      </c>
      <c r="L3378" s="455">
        <f t="shared" ca="1" si="149"/>
        <v>305702305071.21783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305702305071.21783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1273759604.4634075</v>
      </c>
      <c r="L3379" s="455">
        <f t="shared" ca="1" si="149"/>
        <v>306976064675.68121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306976064675.68121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1279066936.1486716</v>
      </c>
      <c r="L3380" s="455">
        <f t="shared" ca="1" si="149"/>
        <v>308255131611.8299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308255131611.8299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1284396381.7159579</v>
      </c>
      <c r="L3381" s="455">
        <f t="shared" ca="1" si="149"/>
        <v>309539527993.54584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309539527993.54584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1289748033.3064411</v>
      </c>
      <c r="L3382" s="455">
        <f t="shared" ca="1" si="149"/>
        <v>310829276026.85229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310829276026.85229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1295121983.4452178</v>
      </c>
      <c r="L3383" s="455">
        <f t="shared" ca="1" si="149"/>
        <v>312124398010.29749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312124398010.29749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1300518325.0429063</v>
      </c>
      <c r="L3384" s="455">
        <f t="shared" ca="1" si="149"/>
        <v>313424916335.34039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313424916335.34039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1305937151.3972516</v>
      </c>
      <c r="L3385" s="455">
        <f t="shared" ca="1" si="149"/>
        <v>314730853486.73767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314730853486.73767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1311378556.1947403</v>
      </c>
      <c r="L3386" s="455">
        <f t="shared" ca="1" si="149"/>
        <v>316042232042.93243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316042232042.93243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1316842633.5122185</v>
      </c>
      <c r="L3387" s="455">
        <f t="shared" ca="1" si="149"/>
        <v>317359074676.44464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317359074676.44464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1322329477.8185194</v>
      </c>
      <c r="L3388" s="455">
        <f t="shared" ca="1" si="149"/>
        <v>318681404154.26318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318681404154.26318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1327839183.9760966</v>
      </c>
      <c r="L3389" s="455">
        <f t="shared" ca="1" si="149"/>
        <v>320009243338.23926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320009243338.23926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1333371847.2426636</v>
      </c>
      <c r="L3390" s="455">
        <f t="shared" ca="1" si="149"/>
        <v>321342615185.48193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321342615185.48193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1338927563.2728415</v>
      </c>
      <c r="L3391" s="455">
        <f t="shared" ca="1" si="149"/>
        <v>322681542748.75476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322681542748.75476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1344506428.1198115</v>
      </c>
      <c r="L3392" s="455">
        <f t="shared" ca="1" si="149"/>
        <v>324026049176.87457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324026049176.87457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1350108538.2369773</v>
      </c>
      <c r="L3393" s="455">
        <f t="shared" ca="1" si="149"/>
        <v>325376157715.11157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325376157715.11157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1355733990.4796314</v>
      </c>
      <c r="L3394" s="455">
        <f t="shared" ca="1" si="149"/>
        <v>326731891705.59119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326731891705.59119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1361382882.1066298</v>
      </c>
      <c r="L3395" s="455">
        <f t="shared" ca="1" si="149"/>
        <v>328093274587.69781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328093274587.69781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1367055310.7820742</v>
      </c>
      <c r="L3396" s="455">
        <f t="shared" ca="1" si="149"/>
        <v>329460329898.47992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329460329898.47992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1372751374.5769997</v>
      </c>
      <c r="L3397" s="455">
        <f t="shared" ca="1" si="149"/>
        <v>330833081273.05695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330833081273.05695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1378471171.9710705</v>
      </c>
      <c r="L3398" s="455">
        <f t="shared" ca="1" si="149"/>
        <v>332211552445.02802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332211552445.02802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1384214801.8542833</v>
      </c>
      <c r="L3399" s="455">
        <f t="shared" ca="1" si="149"/>
        <v>333595767246.88232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333595767246.88232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1389982363.5286763</v>
      </c>
      <c r="L3400" s="455">
        <f t="shared" ca="1" si="149"/>
        <v>334985749610.41101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334985749610.41101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1395773956.7100458</v>
      </c>
      <c r="L3401" s="455">
        <f t="shared" ca="1" si="149"/>
        <v>336381523567.12103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336381523567.12103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1401589681.529671</v>
      </c>
      <c r="L3402" s="455">
        <f t="shared" ca="1" si="149"/>
        <v>337783113248.6507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337783113248.6507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1407429638.5360446</v>
      </c>
      <c r="L3403" s="455">
        <f t="shared" ca="1" si="149"/>
        <v>339190542887.18677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339190542887.18677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1413293928.6966114</v>
      </c>
      <c r="L3404" s="455">
        <f t="shared" ca="1" si="149"/>
        <v>340603836815.88336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340603836815.88336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1419182653.399514</v>
      </c>
      <c r="L3405" s="455">
        <f t="shared" ca="1" si="149"/>
        <v>342023019469.2829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342023019469.2829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1425095914.4553454</v>
      </c>
      <c r="L3406" s="455">
        <f t="shared" ca="1" si="149"/>
        <v>343448115383.73822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343448115383.73822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1431033814.0989091</v>
      </c>
      <c r="L3407" s="455">
        <f t="shared" ca="1" si="149"/>
        <v>344879149197.83716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344879149197.83716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1436996454.9909883</v>
      </c>
      <c r="L3408" s="455">
        <f t="shared" ca="1" si="149"/>
        <v>346316145652.82813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346316145652.82813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1442983940.2201171</v>
      </c>
      <c r="L3409" s="455">
        <f t="shared" ca="1" si="149"/>
        <v>347759129593.04822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347759129593.04822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1448996373.3043675</v>
      </c>
      <c r="L3410" s="455">
        <f t="shared" ca="1" si="149"/>
        <v>349208125966.3526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349208125966.3526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1455033858.1931357</v>
      </c>
      <c r="L3411" s="455">
        <f t="shared" ca="1" si="149"/>
        <v>350663159824.54572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350663159824.54572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1461096499.2689404</v>
      </c>
      <c r="L3412" s="455">
        <f t="shared" ca="1" si="149"/>
        <v>352124256323.81464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352124256323.81464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1467184401.3492277</v>
      </c>
      <c r="L3413" s="455">
        <f t="shared" ca="1" si="149"/>
        <v>353591440725.16388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353591440725.16388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1473297669.6881828</v>
      </c>
      <c r="L3414" s="455">
        <f t="shared" ca="1" si="149"/>
        <v>355064738394.85205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355064738394.85205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1479436409.9785502</v>
      </c>
      <c r="L3415" s="455">
        <f t="shared" ca="1" si="149"/>
        <v>356544174804.83063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356544174804.83063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1485600728.353461</v>
      </c>
      <c r="L3416" s="455">
        <f t="shared" ca="1" si="149"/>
        <v>358029775533.18408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358029775533.18408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1491790731.388267</v>
      </c>
      <c r="L3417" s="455">
        <f t="shared" ca="1" si="149"/>
        <v>359521566264.57233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359521566264.57233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1498006526.1023846</v>
      </c>
      <c r="L3418" s="455">
        <f t="shared" ca="1" si="149"/>
        <v>361019572790.67468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361019572790.67468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1504248219.9611444</v>
      </c>
      <c r="L3419" s="455">
        <f t="shared" ca="1" si="149"/>
        <v>362523821010.6358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362523821010.6358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1510515920.8776491</v>
      </c>
      <c r="L3420" s="455">
        <f t="shared" ca="1" si="149"/>
        <v>364034336931.51343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364034336931.51343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1516809737.2146392</v>
      </c>
      <c r="L3421" s="455">
        <f t="shared" ca="1" si="149"/>
        <v>365551146668.72809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365551146668.72809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1523129777.7863669</v>
      </c>
      <c r="L3422" s="455">
        <f t="shared" ca="1" si="149"/>
        <v>367074276446.51447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367074276446.51447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1529476151.860477</v>
      </c>
      <c r="L3423" s="455">
        <f t="shared" ca="1" si="149"/>
        <v>368603752598.37494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368603752598.37494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1535848969.1598957</v>
      </c>
      <c r="L3424" s="455">
        <f t="shared" ca="1" si="149"/>
        <v>370139601567.53485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370139601567.53485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1542248339.8647285</v>
      </c>
      <c r="L3425" s="455">
        <f t="shared" ca="1" si="149"/>
        <v>371681849907.3996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371681849907.3996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1548674374.6141651</v>
      </c>
      <c r="L3426" s="455">
        <f t="shared" ca="1" si="149"/>
        <v>373230524282.01373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373230524282.01373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1555127184.5083904</v>
      </c>
      <c r="L3427" s="455">
        <f t="shared" ca="1" si="149"/>
        <v>374785651466.52209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374785651466.52209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1561606881.1105087</v>
      </c>
      <c r="L3428" s="455">
        <f t="shared" ca="1" si="149"/>
        <v>376347258347.63263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376347258347.63263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1568113576.4484692</v>
      </c>
      <c r="L3429" s="455">
        <f t="shared" ca="1" si="149"/>
        <v>377915371924.08112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377915371924.08112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1574647383.0170047</v>
      </c>
      <c r="L3430" s="455">
        <f t="shared" ca="1" si="149"/>
        <v>379490019307.09814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379490019307.09814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1581208413.7795756</v>
      </c>
      <c r="L3431" s="455">
        <f t="shared" ca="1" si="149"/>
        <v>381071227720.87775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381071227720.87775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1587796782.1703238</v>
      </c>
      <c r="L3432" s="455">
        <f t="shared" ca="1" si="149"/>
        <v>382659024503.0481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382659024503.0481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1594412602.0960338</v>
      </c>
      <c r="L3433" s="455">
        <f t="shared" ca="1" si="149"/>
        <v>384253437105.1441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384253437105.1441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1601055987.9381003</v>
      </c>
      <c r="L3434" s="455">
        <f t="shared" ca="1" si="149"/>
        <v>385854493093.08221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385854493093.08221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1607727054.5545092</v>
      </c>
      <c r="L3435" s="455">
        <f t="shared" ca="1" si="149"/>
        <v>387462220147.63672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387462220147.63672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1614425917.2818196</v>
      </c>
      <c r="L3436" s="455">
        <f t="shared" ca="1" si="149"/>
        <v>389076646064.91852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389076646064.91852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1621152691.9371605</v>
      </c>
      <c r="L3437" s="455">
        <f t="shared" ca="1" si="149"/>
        <v>390697798756.85565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390697798756.85565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1627907494.8202319</v>
      </c>
      <c r="L3438" s="455">
        <f t="shared" ca="1" si="149"/>
        <v>392325706251.6759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392325706251.6759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1634690442.7153163</v>
      </c>
      <c r="L3439" s="455">
        <f t="shared" ca="1" si="149"/>
        <v>393960396694.39124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393960396694.39124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1641501652.8932967</v>
      </c>
      <c r="L3440" s="455">
        <f t="shared" ca="1" si="149"/>
        <v>395601898347.28455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395601898347.28455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1648341243.1136856</v>
      </c>
      <c r="L3441" s="455">
        <f t="shared" ca="1" si="149"/>
        <v>397250239590.39825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397250239590.39825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1655209331.6266594</v>
      </c>
      <c r="L3442" s="455">
        <f t="shared" ca="1" si="149"/>
        <v>398905448922.0249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398905448922.0249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1662106037.1751037</v>
      </c>
      <c r="L3443" s="455">
        <f t="shared" ca="1" si="149"/>
        <v>400567554959.20001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400567554959.20001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1669031478.9966667</v>
      </c>
      <c r="L3444" s="455">
        <f t="shared" ca="1" si="149"/>
        <v>402236586438.19666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402236586438.19666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1675985776.8258195</v>
      </c>
      <c r="L3445" s="455">
        <f t="shared" ca="1" si="149"/>
        <v>403912572215.02246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403912572215.02246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1682969050.895927</v>
      </c>
      <c r="L3446" s="455">
        <f t="shared" ca="1" si="149"/>
        <v>405595541265.9184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405595541265.9184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1689981421.9413266</v>
      </c>
      <c r="L3447" s="455">
        <f t="shared" ca="1" si="149"/>
        <v>407285522687.85974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407285522687.85974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1697023011.1994157</v>
      </c>
      <c r="L3448" s="455">
        <f t="shared" ca="1" si="149"/>
        <v>408982545699.05914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408982545699.05914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1704093940.4127464</v>
      </c>
      <c r="L3449" s="455">
        <f t="shared" ca="1" si="149"/>
        <v>410686639639.47186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410686639639.47186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1711194331.8311327</v>
      </c>
      <c r="L3450" s="455">
        <f t="shared" ca="1" si="149"/>
        <v>412397833971.30298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412397833971.30298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1718324308.2137623</v>
      </c>
      <c r="L3451" s="455">
        <f t="shared" ca="1" si="149"/>
        <v>414116158279.51672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414116158279.51672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1725483992.8313196</v>
      </c>
      <c r="L3452" s="455">
        <f t="shared" ca="1" si="149"/>
        <v>415841642272.34802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415841642272.34802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1732673509.4681168</v>
      </c>
      <c r="L3453" s="455">
        <f t="shared" ca="1" si="149"/>
        <v>417574315781.81616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417574315781.81616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1739892982.4242339</v>
      </c>
      <c r="L3454" s="455">
        <f t="shared" ca="1" si="149"/>
        <v>419314208764.24042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419314208764.24042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1747142536.5176685</v>
      </c>
      <c r="L3455" s="455">
        <f t="shared" ca="1" si="149"/>
        <v>421061351300.75806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421061351300.75806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1754422297.0864918</v>
      </c>
      <c r="L3456" s="455">
        <f t="shared" ca="1" si="149"/>
        <v>422815773597.84454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422815773597.84454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1761732389.991019</v>
      </c>
      <c r="L3457" s="455">
        <f t="shared" ca="1" si="149"/>
        <v>424577505987.83557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424577505987.83557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1769072941.6159816</v>
      </c>
      <c r="L3458" s="455">
        <f t="shared" ca="1" si="149"/>
        <v>426346578929.45154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426346578929.45154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1776444078.8727148</v>
      </c>
      <c r="L3459" s="455">
        <f t="shared" ca="1" si="149"/>
        <v>428123023008.32428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428123023008.32428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1783845929.2013514</v>
      </c>
      <c r="L3460" s="455">
        <f t="shared" ca="1" si="149"/>
        <v>429906868937.52563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429906868937.52563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1791278620.5730236</v>
      </c>
      <c r="L3461" s="455">
        <f t="shared" ca="1" si="149"/>
        <v>431698147558.09863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431698147558.09863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1798742281.4920776</v>
      </c>
      <c r="L3462" s="455">
        <f t="shared" ca="1" si="149"/>
        <v>433496889839.5907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433496889839.5907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1806237040.9982946</v>
      </c>
      <c r="L3463" s="455">
        <f t="shared" ca="1" si="149"/>
        <v>435303126880.58899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435303126880.58899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1813763028.6691206</v>
      </c>
      <c r="L3464" s="455">
        <f t="shared" ca="1" si="149"/>
        <v>437116889909.25812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437116889909.25812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1821320374.6219089</v>
      </c>
      <c r="L3465" s="455">
        <f t="shared" ca="1" si="149"/>
        <v>438938210283.88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438938210283.88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1828909209.5161669</v>
      </c>
      <c r="L3466" s="455">
        <f t="shared" ca="1" si="149"/>
        <v>440767119493.39618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440767119493.39618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1836529664.5558174</v>
      </c>
      <c r="L3467" s="455">
        <f t="shared" ca="1" si="149"/>
        <v>442603649157.95203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442603649157.95203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1844181871.4914665</v>
      </c>
      <c r="L3468" s="455">
        <f t="shared" ca="1" si="149"/>
        <v>444447831029.44348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444447831029.44348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1851865962.6226811</v>
      </c>
      <c r="L3469" s="455">
        <f t="shared" ca="1" si="149"/>
        <v>446299696992.06616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446299696992.06616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1859582070.8002756</v>
      </c>
      <c r="L3470" s="455">
        <f t="shared" ca="1" si="149"/>
        <v>448159279062.86646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448159279062.86646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1867330329.4286106</v>
      </c>
      <c r="L3471" s="455">
        <f t="shared" ca="1" si="149"/>
        <v>450026609392.29504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450026609392.29504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1875110872.4678957</v>
      </c>
      <c r="L3472" s="455">
        <f t="shared" ca="1" si="149"/>
        <v>451901720264.76294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451901720264.76294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1882923834.4365122</v>
      </c>
      <c r="L3473" s="455">
        <f t="shared" ca="1" si="149"/>
        <v>453784644099.19946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453784644099.19946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1890769350.4133308</v>
      </c>
      <c r="L3474" s="455">
        <f t="shared" ca="1" si="149"/>
        <v>455675413449.61279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455675413449.61279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1898647556.0400534</v>
      </c>
      <c r="L3475" s="455">
        <f t="shared" ca="1" si="149"/>
        <v>457574061005.65283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457574061005.65283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1906558587.5235534</v>
      </c>
      <c r="L3476" s="455">
        <f t="shared" ca="1" si="149"/>
        <v>459480619593.17639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459480619593.17639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1914502581.6382349</v>
      </c>
      <c r="L3477" s="455">
        <f t="shared" ca="1" si="149"/>
        <v>461395122174.81464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461395122174.81464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1922479675.7283943</v>
      </c>
      <c r="L3478" s="455">
        <f t="shared" ca="1" si="149"/>
        <v>463317601850.54303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463317601850.54303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1930490007.7105961</v>
      </c>
      <c r="L3479" s="455">
        <f t="shared" ca="1" si="149"/>
        <v>465248091858.2536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465248091858.2536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1938533716.0760567</v>
      </c>
      <c r="L3480" s="455">
        <f t="shared" ca="1" si="149"/>
        <v>467186625574.32965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467186625574.32965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1946610939.8930404</v>
      </c>
      <c r="L3481" s="455">
        <f t="shared" ca="1" si="149"/>
        <v>469133236514.22272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469133236514.22272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1954721818.8092613</v>
      </c>
      <c r="L3482" s="455">
        <f t="shared" ca="1" si="149"/>
        <v>471087958333.03198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471087958333.03198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1962866493.0542998</v>
      </c>
      <c r="L3483" s="455">
        <f t="shared" ca="1" si="149"/>
        <v>473050824826.0863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473050824826.0863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1971045103.4420261</v>
      </c>
      <c r="L3484" s="455">
        <f t="shared" ca="1" si="149"/>
        <v>475021869929.52832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475021869929.52832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1979257791.3730347</v>
      </c>
      <c r="L3485" s="455">
        <f t="shared" ca="1" si="149"/>
        <v>477001127720.90137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477001127720.90137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1987504698.8370891</v>
      </c>
      <c r="L3486" s="455">
        <f t="shared" ca="1" si="149"/>
        <v>478988632419.73846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478988632419.73846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1995785968.4155767</v>
      </c>
      <c r="L3487" s="455">
        <f t="shared" ca="1" si="149"/>
        <v>480984418388.15405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480984418388.15405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2004101743.2839751</v>
      </c>
      <c r="L3488" s="455">
        <f t="shared" ca="1" si="149"/>
        <v>482988520131.43805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482988520131.43805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2012452167.2143252</v>
      </c>
      <c r="L3489" s="455">
        <f t="shared" ca="1" si="149"/>
        <v>485000972298.6524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485000972298.6524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2020837384.5777183</v>
      </c>
      <c r="L3490" s="455">
        <f t="shared" ca="1" si="149"/>
        <v>487021809683.2301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487021809683.2301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2029257540.346792</v>
      </c>
      <c r="L3491" s="455">
        <f t="shared" ca="1" si="149"/>
        <v>489051067223.5769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489051067223.5769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2037712780.0982368</v>
      </c>
      <c r="L3492" s="455">
        <f t="shared" ca="1" si="149"/>
        <v>491088780003.67517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491088780003.67517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2046203250.0153131</v>
      </c>
      <c r="L3493" s="455">
        <f t="shared" ca="1" si="149"/>
        <v>493134983253.69049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493134983253.69049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2054729096.8903773</v>
      </c>
      <c r="L3494" s="455">
        <f t="shared" ca="1" si="149"/>
        <v>495189712350.58087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495189712350.58087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2063290468.1274204</v>
      </c>
      <c r="L3495" s="455">
        <f t="shared" ca="1" si="149"/>
        <v>497253002818.70831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497253002818.70831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2071887511.7446179</v>
      </c>
      <c r="L3496" s="455">
        <f t="shared" ca="1" si="149"/>
        <v>499324890330.45294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499324890330.45294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2080520376.3768873</v>
      </c>
      <c r="L3497" s="455">
        <f t="shared" ca="1" si="149"/>
        <v>501405410706.82983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501405410706.82983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2089189211.2784579</v>
      </c>
      <c r="L3498" s="455">
        <f t="shared" ca="1" si="149"/>
        <v>503494599918.10828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503494599918.10828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2097894166.3254511</v>
      </c>
      <c r="L3499" s="455">
        <f t="shared" ca="1" si="149"/>
        <v>505592494084.43372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505592494084.43372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2106635392.0184736</v>
      </c>
      <c r="L3500" s="455">
        <f t="shared" ca="1" si="149"/>
        <v>507699129476.45221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507699129476.45221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2115413039.4852178</v>
      </c>
      <c r="L3501" s="455">
        <f t="shared" ca="1" si="149"/>
        <v>509814542515.93744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509814542515.93744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2124227260.4830725</v>
      </c>
      <c r="L3502" s="455">
        <f t="shared" ca="1" si="149"/>
        <v>511938769776.42053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511938769776.42053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2133078207.4017525</v>
      </c>
      <c r="L3503" s="455">
        <f t="shared" ca="1" si="149"/>
        <v>514071847983.82227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514071847983.82227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2141966033.2659259</v>
      </c>
      <c r="L3504" s="455">
        <f t="shared" ca="1" si="149"/>
        <v>516213814017.0882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516213814017.0882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2150890891.7378678</v>
      </c>
      <c r="L3505" s="455">
        <f t="shared" ca="1" si="149"/>
        <v>518364704908.82605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518364704908.82605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2159852937.1201086</v>
      </c>
      <c r="L3506" s="455">
        <f t="shared" ca="1" si="149"/>
        <v>520524557845.94617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520524557845.94617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2168852324.3581095</v>
      </c>
      <c r="L3507" s="455">
        <f t="shared" ca="1" si="149"/>
        <v>522693410170.30426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522693410170.30426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2177889209.0429344</v>
      </c>
      <c r="L3508" s="455">
        <f t="shared" ca="1" si="149"/>
        <v>524871299379.34717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524871299379.34717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2186963747.4139466</v>
      </c>
      <c r="L3509" s="455">
        <f t="shared" ca="1" si="149"/>
        <v>527058263126.76111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527058263126.76111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2196076096.3615046</v>
      </c>
      <c r="L3510" s="455">
        <f t="shared" ca="1" si="149"/>
        <v>529254339223.12262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529254339223.12262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2205226413.429678</v>
      </c>
      <c r="L3511" s="455">
        <f t="shared" ca="1" si="149"/>
        <v>531459565636.55231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531459565636.55231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2214414856.8189678</v>
      </c>
      <c r="L3512" s="455">
        <f t="shared" ca="1" si="149"/>
        <v>533673980493.37128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533673980493.37128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2223641585.3890471</v>
      </c>
      <c r="L3513" s="455">
        <f t="shared" ca="1" si="149"/>
        <v>535897622078.76031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535897622078.76031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2232906758.6615014</v>
      </c>
      <c r="L3514" s="455">
        <f t="shared" ca="1" si="149"/>
        <v>538130528837.42181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538130528837.42181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2242210536.8225908</v>
      </c>
      <c r="L3515" s="455">
        <f t="shared" ca="1" si="149"/>
        <v>540372739374.24438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540372739374.24438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2251553080.7260184</v>
      </c>
      <c r="L3516" s="455">
        <f t="shared" ca="1" si="149"/>
        <v>542624292454.9704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542624292454.9704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2260934551.89571</v>
      </c>
      <c r="L3517" s="455">
        <f t="shared" ca="1" si="149"/>
        <v>544885227006.86609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544885227006.86609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2270355112.5286088</v>
      </c>
      <c r="L3518" s="455">
        <f t="shared" ca="1" si="149"/>
        <v>547155582119.39471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547155582119.39471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2279814925.497478</v>
      </c>
      <c r="L3519" s="455">
        <f t="shared" ca="1" si="149"/>
        <v>549435397044.89221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549435397044.89221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2289314154.3537173</v>
      </c>
      <c r="L3520" s="455">
        <f t="shared" ca="1" si="149"/>
        <v>551724711199.24597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551724711199.24597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2298852963.3301916</v>
      </c>
      <c r="L3521" s="455">
        <f t="shared" ca="1" si="149"/>
        <v>554023564162.57617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554023564162.57617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2308431517.3440676</v>
      </c>
      <c r="L3522" s="455">
        <f t="shared" ca="1" si="149"/>
        <v>556331995679.92029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556331995679.92029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2318049981.9996676</v>
      </c>
      <c r="L3523" s="455">
        <f t="shared" ca="1" si="149"/>
        <v>558650045661.91992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558650045661.91992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2327708523.5913329</v>
      </c>
      <c r="L3524" s="455">
        <f t="shared" ca="1" si="149"/>
        <v>560977754185.51123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560977754185.51123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2337407309.1062965</v>
      </c>
      <c r="L3525" s="455">
        <f t="shared" ca="1" si="149"/>
        <v>563315161494.61755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563315161494.61755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2347146506.2275729</v>
      </c>
      <c r="L3526" s="455">
        <f t="shared" ca="1" si="149"/>
        <v>565662308000.84509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565662308000.84509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2356926283.3368545</v>
      </c>
      <c r="L3527" s="455">
        <f t="shared" ca="1" si="149"/>
        <v>568019234284.18201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568019234284.18201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2366746809.5174251</v>
      </c>
      <c r="L3528" s="455">
        <f t="shared" ca="1" si="149"/>
        <v>570385981093.69946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570385981093.69946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2376608254.5570812</v>
      </c>
      <c r="L3529" s="455">
        <f t="shared" ca="1" si="149"/>
        <v>572762589348.25659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572762589348.25659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2386510788.9510689</v>
      </c>
      <c r="L3530" s="455">
        <f t="shared" ca="1" si="149"/>
        <v>575149100137.20764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575149100137.20764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2396454583.9050317</v>
      </c>
      <c r="L3531" s="455">
        <f t="shared" ca="1" si="149"/>
        <v>577545554721.11267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577545554721.11267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2406439811.3379693</v>
      </c>
      <c r="L3532" s="455">
        <f t="shared" ca="1" si="149"/>
        <v>579951994532.45068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579951994532.45068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2416466643.885211</v>
      </c>
      <c r="L3533" s="455">
        <f t="shared" ca="1" si="149"/>
        <v>582368461176.33594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582368461176.33594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2426535254.9013996</v>
      </c>
      <c r="L3534" s="455">
        <f t="shared" ca="1" si="149"/>
        <v>584794996431.2373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584794996431.2373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2436645818.4634886</v>
      </c>
      <c r="L3535" s="455">
        <f t="shared" ca="1" si="149"/>
        <v>587231642249.70081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587231642249.70081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2446798509.3737535</v>
      </c>
      <c r="L3536" s="455">
        <f t="shared" ca="1" si="149"/>
        <v>589678440759.07458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589678440759.07458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2456993503.1628108</v>
      </c>
      <c r="L3537" s="455">
        <f t="shared" ca="1" si="149"/>
        <v>592135434262.23743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592135434262.23743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2467230976.0926561</v>
      </c>
      <c r="L3538" s="455">
        <f t="shared" ca="1" si="149"/>
        <v>594602665238.33008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594602665238.33008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2477511105.1597085</v>
      </c>
      <c r="L3539" s="455">
        <f t="shared" ca="1" si="149"/>
        <v>597080176343.48975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597080176343.48975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2487834068.0978737</v>
      </c>
      <c r="L3540" s="455">
        <f t="shared" ca="1" si="149"/>
        <v>599568010411.58765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599568010411.58765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2498200043.3816152</v>
      </c>
      <c r="L3541" s="455">
        <f t="shared" ca="1" si="149"/>
        <v>602066210454.96924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602066210454.96924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2508609210.2290382</v>
      </c>
      <c r="L3542" s="455">
        <f t="shared" ca="1" si="149"/>
        <v>604574819665.19824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604574819665.19824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2519061748.6049929</v>
      </c>
      <c r="L3543" s="455">
        <f t="shared" ca="1" si="149"/>
        <v>607093881413.80322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607093881413.80322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2529557839.2241802</v>
      </c>
      <c r="L3544" s="455">
        <f t="shared" ca="1" si="149"/>
        <v>609623439253.02734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609623439253.02734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2540097663.5542808</v>
      </c>
      <c r="L3545" s="455">
        <f t="shared" ca="1" si="149"/>
        <v>612163536916.58167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612163536916.58167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2550681403.8190904</v>
      </c>
      <c r="L3546" s="455">
        <f t="shared" ca="1" si="149"/>
        <v>614714218320.40076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614714218320.40076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2561309243.0016699</v>
      </c>
      <c r="L3547" s="455">
        <f t="shared" ca="1" si="149"/>
        <v>617275527563.40247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617275527563.40247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2571981364.8475103</v>
      </c>
      <c r="L3548" s="455">
        <f t="shared" ca="1" si="149"/>
        <v>619847508928.25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619847508928.25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2582697953.8677082</v>
      </c>
      <c r="L3549" s="455">
        <f t="shared" ca="1" si="149"/>
        <v>622430206882.11768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622430206882.11768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2593459195.3421569</v>
      </c>
      <c r="L3550" s="455">
        <f t="shared" ca="1" si="149"/>
        <v>625023666077.45984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625023666077.45984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2604265275.3227491</v>
      </c>
      <c r="L3551" s="455">
        <f t="shared" ca="1" si="149"/>
        <v>627627931352.78259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627627931352.78259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2615116380.6365943</v>
      </c>
      <c r="L3552" s="455">
        <f t="shared" ca="1" si="149"/>
        <v>630243047733.41919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630243047733.41919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2626012698.8892465</v>
      </c>
      <c r="L3553" s="455">
        <f t="shared" ca="1" si="149"/>
        <v>632869060432.30847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632869060432.30847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2636954418.4679518</v>
      </c>
      <c r="L3554" s="455">
        <f t="shared" ca="1" si="149"/>
        <v>635506014850.77637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635506014850.77637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2647941728.5449014</v>
      </c>
      <c r="L3555" s="455">
        <f t="shared" ca="1" si="149"/>
        <v>638153956579.32129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638153956579.32129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2658974819.0805054</v>
      </c>
      <c r="L3556" s="455">
        <f t="shared" ca="1" si="149"/>
        <v>640812931398.40186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640812931398.40186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2670053880.8266745</v>
      </c>
      <c r="L3557" s="455">
        <f t="shared" ca="1" si="149"/>
        <v>643482985279.22852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643482985279.22852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2681179105.3301187</v>
      </c>
      <c r="L3558" s="455">
        <f t="shared" ca="1" si="149"/>
        <v>646164164384.55859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646164164384.55859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2692350684.9356608</v>
      </c>
      <c r="L3559" s="455">
        <f t="shared" ca="1" si="149"/>
        <v>648856515069.49426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648856515069.49426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2703568812.7895594</v>
      </c>
      <c r="L3560" s="455">
        <f t="shared" ca="1" si="149"/>
        <v>651560083882.28381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651560083882.28381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2714833682.8428493</v>
      </c>
      <c r="L3561" s="455">
        <f t="shared" ca="1" si="149"/>
        <v>654274917565.12671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654274917565.12671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2726145489.8546944</v>
      </c>
      <c r="L3562" s="455">
        <f t="shared" ca="1" si="149"/>
        <v>657001063054.98145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657001063054.98145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2737504429.3957558</v>
      </c>
      <c r="L3563" s="455">
        <f t="shared" ca="1" si="149"/>
        <v>659738567484.3772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659738567484.3772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2748910697.8515716</v>
      </c>
      <c r="L3564" s="455">
        <f t="shared" ca="1" si="149"/>
        <v>662487478182.22876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662487478182.22876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2760364492.4259529</v>
      </c>
      <c r="L3565" s="455">
        <f t="shared" ca="1" si="149"/>
        <v>665247842674.65466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665247842674.65466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2771866011.1443944</v>
      </c>
      <c r="L3566" s="455">
        <f t="shared" ca="1" si="149"/>
        <v>668019708685.79907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668019708685.79907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2783415452.8574963</v>
      </c>
      <c r="L3567" s="455">
        <f t="shared" ca="1" si="149"/>
        <v>670803124138.65662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670803124138.65662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2795013017.2444024</v>
      </c>
      <c r="L3568" s="455">
        <f t="shared" ca="1" si="149"/>
        <v>673598137155.901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673598137155.901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2806658904.8162541</v>
      </c>
      <c r="L3569" s="455">
        <f t="shared" ca="1" si="149"/>
        <v>676404796060.71729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676404796060.71729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2818353316.9196553</v>
      </c>
      <c r="L3570" s="455">
        <f t="shared" ca="1" si="149"/>
        <v>679223149377.63696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679223149377.63696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2830096455.7401538</v>
      </c>
      <c r="L3571" s="455">
        <f t="shared" ca="1" si="149"/>
        <v>682053245833.37708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682053245833.37708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2841888524.305738</v>
      </c>
      <c r="L3572" s="455">
        <f t="shared" ca="1" si="149"/>
        <v>684895134357.68286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684895134357.68286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2853729726.490345</v>
      </c>
      <c r="L3573" s="455">
        <f t="shared" ca="1" si="149"/>
        <v>687748864084.17322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687748864084.17322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2865620267.0173883</v>
      </c>
      <c r="L3574" s="455">
        <f t="shared" ca="1" si="149"/>
        <v>690614484351.19055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690614484351.19055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2877560351.463294</v>
      </c>
      <c r="L3575" s="455">
        <f t="shared" ca="1" si="149"/>
        <v>693492044702.65381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693492044702.65381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2889550186.2610574</v>
      </c>
      <c r="L3576" s="455">
        <f t="shared" ca="1" si="149"/>
        <v>696381594888.91492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696381594888.91492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2901589978.7038121</v>
      </c>
      <c r="L3577" s="455">
        <f t="shared" ca="1" si="149"/>
        <v>699283184867.61877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699283184867.61877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2913679936.9484115</v>
      </c>
      <c r="L3578" s="455">
        <f t="shared" ref="L3578:L3832" ca="1" si="154">I3578-J3578+K3578</f>
        <v>702196864804.56714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702196864804.56714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2925820270.0190296</v>
      </c>
      <c r="L3579" s="455">
        <f t="shared" ca="1" si="154"/>
        <v>705122685074.58618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705122685074.58618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2938011187.8107758</v>
      </c>
      <c r="L3580" s="455">
        <f t="shared" ca="1" si="154"/>
        <v>708060696262.39697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708060696262.39697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2950252901.0933208</v>
      </c>
      <c r="L3581" s="455">
        <f t="shared" ca="1" si="154"/>
        <v>711010949163.49023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711010949163.49023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2962545621.5145426</v>
      </c>
      <c r="L3582" s="455">
        <f t="shared" ca="1" si="154"/>
        <v>713973494785.00476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713973494785.00476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2974889561.6041865</v>
      </c>
      <c r="L3583" s="455">
        <f t="shared" ca="1" si="154"/>
        <v>716948384346.60889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716948384346.60889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2987284934.7775369</v>
      </c>
      <c r="L3584" s="455">
        <f t="shared" ca="1" si="154"/>
        <v>719935669281.38647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719935669281.38647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2999731955.3391104</v>
      </c>
      <c r="L3585" s="455">
        <f t="shared" ca="1" si="154"/>
        <v>722935401236.72559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722935401236.72559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3012230838.4863567</v>
      </c>
      <c r="L3586" s="455">
        <f t="shared" ca="1" si="154"/>
        <v>725947632075.21191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725947632075.21191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3024781800.3133831</v>
      </c>
      <c r="L3587" s="455">
        <f t="shared" ca="1" si="154"/>
        <v>728972413875.52527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728972413875.52527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3037385057.8146887</v>
      </c>
      <c r="L3588" s="455">
        <f t="shared" ca="1" si="154"/>
        <v>732009798933.33997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732009798933.33997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3050040828.8889165</v>
      </c>
      <c r="L3589" s="455">
        <f t="shared" ca="1" si="154"/>
        <v>735059839762.22888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735059839762.22888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3062749332.3426204</v>
      </c>
      <c r="L3590" s="455">
        <f t="shared" ca="1" si="154"/>
        <v>738122589094.57153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738122589094.57153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3075510787.8940482</v>
      </c>
      <c r="L3591" s="455">
        <f t="shared" ca="1" si="154"/>
        <v>741198099882.46558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741198099882.46558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3088325416.17694</v>
      </c>
      <c r="L3592" s="455">
        <f t="shared" ca="1" si="154"/>
        <v>744286425298.64246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744286425298.64246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3101193438.7443438</v>
      </c>
      <c r="L3593" s="455">
        <f t="shared" ca="1" si="154"/>
        <v>747387618737.38684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747387618737.38684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3114115078.0724449</v>
      </c>
      <c r="L3594" s="455">
        <f t="shared" ca="1" si="154"/>
        <v>750501733815.45923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750501733815.45923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3127090557.5644135</v>
      </c>
      <c r="L3595" s="455">
        <f t="shared" ca="1" si="154"/>
        <v>753628824373.02368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753628824373.02368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3140120101.5542655</v>
      </c>
      <c r="L3596" s="455">
        <f t="shared" ca="1" si="154"/>
        <v>756768944474.578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756768944474.578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3153203935.3107414</v>
      </c>
      <c r="L3597" s="455">
        <f t="shared" ca="1" si="154"/>
        <v>759922148409.88879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759922148409.88879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3166342285.0412035</v>
      </c>
      <c r="L3598" s="455">
        <f t="shared" ca="1" si="154"/>
        <v>763088490694.93005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763088490694.93005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3179535377.8955417</v>
      </c>
      <c r="L3599" s="455">
        <f t="shared" ca="1" si="154"/>
        <v>766268026072.82556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766268026072.82556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3192783441.9701066</v>
      </c>
      <c r="L3600" s="455">
        <f t="shared" ca="1" si="154"/>
        <v>769460809514.79565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769460809514.79565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3206086706.3116484</v>
      </c>
      <c r="L3601" s="455">
        <f t="shared" ca="1" si="154"/>
        <v>772666896221.1073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772666896221.1073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3219445400.9212804</v>
      </c>
      <c r="L3602" s="455">
        <f t="shared" ca="1" si="154"/>
        <v>775886341622.02856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775886341622.02856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3232859756.7584524</v>
      </c>
      <c r="L3603" s="455">
        <f t="shared" ca="1" si="154"/>
        <v>779119201378.78699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779119201378.78699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3246330005.7449455</v>
      </c>
      <c r="L3604" s="455">
        <f t="shared" ca="1" si="154"/>
        <v>782365531384.53198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782365531384.53198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3259856380.7688832</v>
      </c>
      <c r="L3605" s="455">
        <f t="shared" ca="1" si="154"/>
        <v>785625387765.3009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785625387765.3009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3273439115.6887536</v>
      </c>
      <c r="L3606" s="455">
        <f t="shared" ca="1" si="154"/>
        <v>788898826880.98962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788898826880.98962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3287078445.3374567</v>
      </c>
      <c r="L3607" s="455">
        <f t="shared" ca="1" si="154"/>
        <v>792185905326.32703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792185905326.32703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3300774605.5263624</v>
      </c>
      <c r="L3608" s="455">
        <f t="shared" ca="1" si="154"/>
        <v>795486679931.85339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795486679931.85339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3314527833.0493889</v>
      </c>
      <c r="L3609" s="455">
        <f t="shared" ca="1" si="154"/>
        <v>798801207764.90283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798801207764.90283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3328338365.6870952</v>
      </c>
      <c r="L3610" s="455">
        <f t="shared" ca="1" si="154"/>
        <v>802129546130.58997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802129546130.58997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3342206442.2107916</v>
      </c>
      <c r="L3611" s="455">
        <f t="shared" ca="1" si="154"/>
        <v>805471752572.80078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805471752572.80078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3356132302.3866701</v>
      </c>
      <c r="L3612" s="455">
        <f t="shared" ca="1" si="154"/>
        <v>808827884875.1875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808827884875.1875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3370116186.979948</v>
      </c>
      <c r="L3613" s="455">
        <f t="shared" ca="1" si="154"/>
        <v>812198001062.16748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812198001062.16748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3384158337.7590313</v>
      </c>
      <c r="L3614" s="455">
        <f t="shared" ca="1" si="154"/>
        <v>815582159399.92651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815582159399.92651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3398258997.4996939</v>
      </c>
      <c r="L3615" s="455">
        <f t="shared" ca="1" si="154"/>
        <v>818980418397.42615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818980418397.42615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3412418409.9892755</v>
      </c>
      <c r="L3616" s="455">
        <f t="shared" ca="1" si="154"/>
        <v>822392836807.41541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822392836807.41541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3426636820.0308976</v>
      </c>
      <c r="L3617" s="455">
        <f t="shared" ca="1" si="154"/>
        <v>825819473627.44629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825819473627.44629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3440914473.4476929</v>
      </c>
      <c r="L3618" s="455">
        <f t="shared" ca="1" si="154"/>
        <v>829260388100.89404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829260388100.89404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3455251617.0870585</v>
      </c>
      <c r="L3619" s="455">
        <f t="shared" ca="1" si="154"/>
        <v>832715639717.98108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832715639717.98108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3469648498.8249211</v>
      </c>
      <c r="L3620" s="455">
        <f t="shared" ca="1" si="154"/>
        <v>836185288216.80603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836185288216.80603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3484105367.570025</v>
      </c>
      <c r="L3621" s="455">
        <f t="shared" ca="1" si="154"/>
        <v>839669393584.3761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839669393584.3761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3498622473.2682338</v>
      </c>
      <c r="L3622" s="455">
        <f t="shared" ca="1" si="154"/>
        <v>843168016057.64429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843168016057.64429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3513200066.9068513</v>
      </c>
      <c r="L3623" s="455">
        <f t="shared" ca="1" si="154"/>
        <v>846681216124.55115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846681216124.55115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3527838400.5189629</v>
      </c>
      <c r="L3624" s="455">
        <f t="shared" ca="1" si="154"/>
        <v>850209054525.07007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850209054525.07007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3542537727.1877918</v>
      </c>
      <c r="L3625" s="455">
        <f t="shared" ca="1" si="154"/>
        <v>853751592252.25781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853751592252.25781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3557298301.051074</v>
      </c>
      <c r="L3626" s="455">
        <f t="shared" ca="1" si="154"/>
        <v>857308890553.30884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857308890553.30884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3572120377.3054533</v>
      </c>
      <c r="L3627" s="455">
        <f t="shared" ca="1" si="154"/>
        <v>860881010930.61426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860881010930.61426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3587004212.2108927</v>
      </c>
      <c r="L3628" s="455">
        <f t="shared" ca="1" si="154"/>
        <v>864468015142.8252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864468015142.8252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3601950063.0951056</v>
      </c>
      <c r="L3629" s="455">
        <f t="shared" ca="1" si="154"/>
        <v>868069965205.92029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868069965205.92029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3616958188.3580012</v>
      </c>
      <c r="L3630" s="455">
        <f t="shared" ca="1" si="154"/>
        <v>871686923394.27832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871686923394.27832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3632028847.4761596</v>
      </c>
      <c r="L3631" s="455">
        <f t="shared" ca="1" si="154"/>
        <v>875318952241.75452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875318952241.75452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3647162301.0073104</v>
      </c>
      <c r="L3632" s="455">
        <f t="shared" ca="1" si="154"/>
        <v>878966114542.76184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878966114542.76184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3662358810.5948415</v>
      </c>
      <c r="L3633" s="455">
        <f t="shared" ca="1" si="154"/>
        <v>882628473353.35669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882628473353.35669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3677618638.9723196</v>
      </c>
      <c r="L3634" s="455">
        <f t="shared" ca="1" si="154"/>
        <v>886306091992.32898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886306091992.32898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3692942049.9680371</v>
      </c>
      <c r="L3635" s="455">
        <f t="shared" ca="1" si="154"/>
        <v>889999034042.297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889999034042.297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3708329308.5095706</v>
      </c>
      <c r="L3636" s="455">
        <f t="shared" ca="1" si="154"/>
        <v>893707363350.80652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893707363350.80652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3723780680.6283603</v>
      </c>
      <c r="L3637" s="455">
        <f t="shared" ca="1" si="154"/>
        <v>897431144031.43494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897431144031.43494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3739296433.4643121</v>
      </c>
      <c r="L3638" s="455">
        <f t="shared" ca="1" si="154"/>
        <v>901170440464.89929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901170440464.89929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3754876835.2704129</v>
      </c>
      <c r="L3639" s="455">
        <f t="shared" ca="1" si="154"/>
        <v>904925317300.16968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904925317300.16968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3770522155.4173737</v>
      </c>
      <c r="L3640" s="455">
        <f t="shared" ca="1" si="154"/>
        <v>908695839455.58704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908695839455.58704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3786232664.3982792</v>
      </c>
      <c r="L3641" s="455">
        <f t="shared" ca="1" si="154"/>
        <v>912482072119.98535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912482072119.98535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3802008633.8332715</v>
      </c>
      <c r="L3642" s="455">
        <f t="shared" ca="1" si="154"/>
        <v>916284080753.8186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916284080753.8186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3817850336.4742441</v>
      </c>
      <c r="L3643" s="455">
        <f t="shared" ca="1" si="154"/>
        <v>920101931090.29285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920101931090.29285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3833758046.2095532</v>
      </c>
      <c r="L3644" s="455">
        <f t="shared" ca="1" si="154"/>
        <v>923935689136.50244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923935689136.50244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3849732038.0687594</v>
      </c>
      <c r="L3645" s="455">
        <f t="shared" ca="1" si="154"/>
        <v>927785421174.57117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927785421174.57117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3865772588.2273798</v>
      </c>
      <c r="L3646" s="455">
        <f t="shared" ca="1" si="154"/>
        <v>931651193762.79858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931651193762.79858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3881879974.0116606</v>
      </c>
      <c r="L3647" s="455">
        <f t="shared" ca="1" si="154"/>
        <v>935533073736.8103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935533073736.8103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3898054473.9033761</v>
      </c>
      <c r="L3648" s="455">
        <f t="shared" ca="1" si="154"/>
        <v>939431128210.71362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939431128210.71362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3914296367.5446396</v>
      </c>
      <c r="L3649" s="455">
        <f t="shared" ca="1" si="154"/>
        <v>943345424578.2583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943345424578.2583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3930605935.742743</v>
      </c>
      <c r="L3650" s="455">
        <f t="shared" ca="1" si="154"/>
        <v>947276030514.0011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947276030514.0011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3946983460.4750042</v>
      </c>
      <c r="L3651" s="455">
        <f t="shared" ca="1" si="154"/>
        <v>951223013974.47607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951223013974.47607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3963429224.8936501</v>
      </c>
      <c r="L3652" s="455">
        <f t="shared" ca="1" si="154"/>
        <v>955186443199.36975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955186443199.36975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3979943513.3307076</v>
      </c>
      <c r="L3653" s="455">
        <f t="shared" ca="1" si="154"/>
        <v>959166386712.70044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959166386712.70044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3996526611.3029184</v>
      </c>
      <c r="L3654" s="455">
        <f t="shared" ca="1" si="154"/>
        <v>963162913324.00342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963162913324.00342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4013178805.5166812</v>
      </c>
      <c r="L3655" s="455">
        <f t="shared" ca="1" si="154"/>
        <v>967176092129.52014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967176092129.52014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4029900383.8730006</v>
      </c>
      <c r="L3656" s="455">
        <f t="shared" ca="1" si="154"/>
        <v>971205992513.39319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971205992513.39319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4046691635.4724717</v>
      </c>
      <c r="L3657" s="455">
        <f t="shared" ca="1" si="154"/>
        <v>975252684148.8656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975252684148.8656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4063552850.6202731</v>
      </c>
      <c r="L3658" s="455">
        <f t="shared" ca="1" si="154"/>
        <v>979316236999.48584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979316236999.48584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4080484320.8311911</v>
      </c>
      <c r="L3659" s="455">
        <f t="shared" ca="1" si="154"/>
        <v>983396721320.31702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983396721320.31702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4097486338.8346539</v>
      </c>
      <c r="L3660" s="455">
        <f t="shared" ca="1" si="154"/>
        <v>987494207659.15161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987494207659.15161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4114559198.5797977</v>
      </c>
      <c r="L3661" s="455">
        <f t="shared" ca="1" si="154"/>
        <v>991608766857.73145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991608766857.73145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4131703195.2405472</v>
      </c>
      <c r="L3662" s="455">
        <f t="shared" ca="1" si="154"/>
        <v>995740470052.97205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995740470052.97205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4148918625.2207165</v>
      </c>
      <c r="L3663" s="455">
        <f t="shared" ca="1" si="154"/>
        <v>999889388678.19275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999889388678.19275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4166205786.1591363</v>
      </c>
      <c r="L3664" s="455">
        <f t="shared" ca="1" si="154"/>
        <v>1004055594464.3519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1004055594464.3519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4183564976.9347997</v>
      </c>
      <c r="L3665" s="455">
        <f t="shared" ca="1" si="154"/>
        <v>1008239159441.2867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1008239159441.2867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4200996497.6720276</v>
      </c>
      <c r="L3666" s="455">
        <f t="shared" ca="1" si="154"/>
        <v>1012440155938.9587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1012440155938.9587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4218500649.7456613</v>
      </c>
      <c r="L3667" s="455">
        <f t="shared" ca="1" si="154"/>
        <v>1016658656588.7043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1016658656588.7043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4236077735.7862682</v>
      </c>
      <c r="L3668" s="455">
        <f t="shared" ca="1" si="154"/>
        <v>1020894734324.4906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1020894734324.4906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4253728059.6853776</v>
      </c>
      <c r="L3669" s="455">
        <f t="shared" ca="1" si="154"/>
        <v>1025148462384.176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1025148462384.176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4271451926.6007333</v>
      </c>
      <c r="L3670" s="455">
        <f t="shared" ca="1" si="154"/>
        <v>1029419914310.7767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1029419914310.7767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4289249642.9615698</v>
      </c>
      <c r="L3671" s="455">
        <f t="shared" ca="1" si="154"/>
        <v>1033709163953.7383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1033709163953.7383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4307121516.4739094</v>
      </c>
      <c r="L3672" s="455">
        <f t="shared" ca="1" si="154"/>
        <v>1038016285470.2122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1038016285470.2122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4325067856.1258841</v>
      </c>
      <c r="L3673" s="455">
        <f t="shared" ca="1" si="154"/>
        <v>1042341353326.338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1042341353326.338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4343088972.1930752</v>
      </c>
      <c r="L3674" s="455">
        <f t="shared" ca="1" si="154"/>
        <v>1046684442298.5311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1046684442298.5311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4361185176.2438793</v>
      </c>
      <c r="L3675" s="455">
        <f t="shared" ca="1" si="154"/>
        <v>1051045627474.775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1051045627474.775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4379356781.1448956</v>
      </c>
      <c r="L3676" s="455">
        <f t="shared" ca="1" si="154"/>
        <v>1055424984255.9199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1055424984255.9199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4397604101.0663328</v>
      </c>
      <c r="L3677" s="455">
        <f t="shared" ca="1" si="154"/>
        <v>1059822588356.9862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1059822588356.9862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4415927451.487442</v>
      </c>
      <c r="L3678" s="455">
        <f t="shared" ca="1" si="154"/>
        <v>1064238515808.4736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1064238515808.4736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4434327149.201973</v>
      </c>
      <c r="L3679" s="455">
        <f t="shared" ca="1" si="154"/>
        <v>1068672842957.6757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1068672842957.6757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4452803512.3236485</v>
      </c>
      <c r="L3680" s="455">
        <f t="shared" ca="1" si="154"/>
        <v>1073125646469.9993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1073125646469.9993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4471356860.2916632</v>
      </c>
      <c r="L3681" s="455">
        <f t="shared" ca="1" si="154"/>
        <v>1077597003330.2909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1077597003330.2909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4489987513.8762112</v>
      </c>
      <c r="L3682" s="455">
        <f t="shared" ca="1" si="154"/>
        <v>1082086990844.1671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1082086990844.1671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4508695795.1840296</v>
      </c>
      <c r="L3683" s="455">
        <f t="shared" ca="1" si="154"/>
        <v>1086595686639.3512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1086595686639.3512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4527482027.6639633</v>
      </c>
      <c r="L3684" s="455">
        <f t="shared" ca="1" si="154"/>
        <v>1091123168667.0151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1091123168667.0151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4546346536.1125631</v>
      </c>
      <c r="L3685" s="455">
        <f t="shared" ca="1" si="154"/>
        <v>1095669515203.1277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1095669515203.1277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4565289646.679698</v>
      </c>
      <c r="L3686" s="455">
        <f t="shared" ca="1" si="154"/>
        <v>1100234804849.8074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1100234804849.8074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4584311686.874197</v>
      </c>
      <c r="L3687" s="455">
        <f t="shared" ca="1" si="154"/>
        <v>1104819116536.6816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1104819116536.6816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4603412985.5695066</v>
      </c>
      <c r="L3688" s="455">
        <f t="shared" ca="1" si="154"/>
        <v>1109422529522.2512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1109422529522.2512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4622593873.0093803</v>
      </c>
      <c r="L3689" s="455">
        <f t="shared" ca="1" si="154"/>
        <v>1114045123395.2605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1114045123395.2605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4641854680.8135853</v>
      </c>
      <c r="L3690" s="455">
        <f t="shared" ca="1" si="154"/>
        <v>1118686978076.074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1118686978076.074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4661195741.9836416</v>
      </c>
      <c r="L3691" s="455">
        <f t="shared" ca="1" si="154"/>
        <v>1123348173818.0576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1123348173818.0576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4680617390.9085732</v>
      </c>
      <c r="L3692" s="455">
        <f t="shared" ca="1" si="154"/>
        <v>1128028791208.9663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1128028791208.9663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4700119963.3706932</v>
      </c>
      <c r="L3693" s="455">
        <f t="shared" ca="1" si="154"/>
        <v>1132728911172.3369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1132728911172.3369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4719703796.551404</v>
      </c>
      <c r="L3694" s="455">
        <f t="shared" ca="1" si="154"/>
        <v>1137448614968.8884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1137448614968.8884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4739369229.037035</v>
      </c>
      <c r="L3695" s="455">
        <f t="shared" ca="1" si="154"/>
        <v>1142187984197.9255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1142187984197.9255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4759116600.8246899</v>
      </c>
      <c r="L3696" s="455">
        <f t="shared" ca="1" si="154"/>
        <v>1146947100798.7502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1146947100798.7502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4778946253.328126</v>
      </c>
      <c r="L3697" s="455">
        <f t="shared" ca="1" si="154"/>
        <v>1151726047052.0784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1151726047052.0784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4798858529.3836594</v>
      </c>
      <c r="L3698" s="455">
        <f t="shared" ca="1" si="154"/>
        <v>1156524905581.4619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1156524905581.4619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4818853773.2560911</v>
      </c>
      <c r="L3699" s="455">
        <f t="shared" ca="1" si="154"/>
        <v>1161343759354.718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1161343759354.718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4838932330.6446581</v>
      </c>
      <c r="L3700" s="455">
        <f t="shared" ca="1" si="154"/>
        <v>1166182691685.3628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1166182691685.3628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4859094548.6890116</v>
      </c>
      <c r="L3701" s="455">
        <f t="shared" ca="1" si="154"/>
        <v>1171041786234.0518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1171041786234.0518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4879340775.9752159</v>
      </c>
      <c r="L3702" s="455">
        <f t="shared" ca="1" si="154"/>
        <v>1175921127010.0269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1175921127010.0269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4899671362.5417786</v>
      </c>
      <c r="L3703" s="455">
        <f t="shared" ca="1" si="154"/>
        <v>1180820798372.5686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1180820798372.5686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4920086659.8857021</v>
      </c>
      <c r="L3704" s="455">
        <f t="shared" ca="1" si="154"/>
        <v>1185740885032.4543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1185740885032.4543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4940587020.9685593</v>
      </c>
      <c r="L3705" s="455">
        <f t="shared" ca="1" si="154"/>
        <v>1190681472053.4229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1190681472053.4229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4961172800.2225952</v>
      </c>
      <c r="L3706" s="455">
        <f t="shared" ca="1" si="154"/>
        <v>1195642644853.6455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1195642644853.6455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4981844353.5568562</v>
      </c>
      <c r="L3707" s="455">
        <f t="shared" ca="1" si="154"/>
        <v>1200624489207.2024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1200624489207.2024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5002602038.3633432</v>
      </c>
      <c r="L3708" s="455">
        <f t="shared" ca="1" si="154"/>
        <v>1205627091245.5657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1205627091245.5657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5023446213.5231905</v>
      </c>
      <c r="L3709" s="455">
        <f t="shared" ca="1" si="154"/>
        <v>1210650537459.0889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1210650537459.0889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5044377239.4128704</v>
      </c>
      <c r="L3710" s="455">
        <f t="shared" ca="1" si="154"/>
        <v>1215694914698.5017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1215694914698.5017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5065395477.9104233</v>
      </c>
      <c r="L3711" s="455">
        <f t="shared" ca="1" si="154"/>
        <v>1220760310176.4121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1220760310176.4121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5086501292.4017172</v>
      </c>
      <c r="L3712" s="455">
        <f t="shared" ca="1" si="154"/>
        <v>1225846811468.8137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1225846811468.8137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5107695047.7867241</v>
      </c>
      <c r="L3713" s="455">
        <f t="shared" ca="1" si="154"/>
        <v>1230954506516.6003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1230954506516.6003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5128977110.4858351</v>
      </c>
      <c r="L3714" s="455">
        <f t="shared" ca="1" si="154"/>
        <v>1236083483627.0862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1236083483627.0862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5150347848.4461927</v>
      </c>
      <c r="L3715" s="455">
        <f t="shared" ca="1" si="154"/>
        <v>1241233831475.5325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1241233831475.5325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5171807631.1480522</v>
      </c>
      <c r="L3716" s="455">
        <f t="shared" ca="1" si="154"/>
        <v>1246405639106.6804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1246405639106.6804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5193356829.6111679</v>
      </c>
      <c r="L3717" s="455">
        <f t="shared" ca="1" si="154"/>
        <v>1251598995936.2915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1251598995936.2915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5214995816.4012146</v>
      </c>
      <c r="L3718" s="455">
        <f t="shared" ca="1" si="154"/>
        <v>1256813991752.6926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1256813991752.6926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5236724965.636219</v>
      </c>
      <c r="L3719" s="455">
        <f t="shared" ca="1" si="154"/>
        <v>1262050716718.3289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1262050716718.3289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5258544652.9930372</v>
      </c>
      <c r="L3720" s="455">
        <f t="shared" ca="1" si="154"/>
        <v>1267309261371.3218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1267309261371.3218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5280455255.7138405</v>
      </c>
      <c r="L3721" s="455">
        <f t="shared" ca="1" si="154"/>
        <v>1272589716627.0356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1272589716627.0356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5302457152.612648</v>
      </c>
      <c r="L3722" s="455">
        <f t="shared" ca="1" si="154"/>
        <v>1277892173779.6482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1277892173779.6482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5324550724.0818672</v>
      </c>
      <c r="L3723" s="455">
        <f t="shared" ca="1" si="154"/>
        <v>1283216724503.73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1283216724503.73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5346736352.098875</v>
      </c>
      <c r="L3724" s="455">
        <f t="shared" ca="1" si="154"/>
        <v>1288563460855.8289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1288563460855.8289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5369014420.2326202</v>
      </c>
      <c r="L3725" s="455">
        <f t="shared" ca="1" si="154"/>
        <v>1293932475276.0615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1293932475276.0615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5391385313.6502562</v>
      </c>
      <c r="L3726" s="455">
        <f t="shared" ca="1" si="154"/>
        <v>1299323860589.7117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1299323860589.7117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5413849419.1237984</v>
      </c>
      <c r="L3727" s="455">
        <f t="shared" ca="1" si="154"/>
        <v>1304737710008.8354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1304737710008.8354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5436407125.0368147</v>
      </c>
      <c r="L3728" s="455">
        <f t="shared" ca="1" si="154"/>
        <v>1310174117133.8723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1310174117133.8723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5459058821.3911343</v>
      </c>
      <c r="L3729" s="455">
        <f t="shared" ca="1" si="154"/>
        <v>1315633175955.2634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1315633175955.2634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5481804899.8135977</v>
      </c>
      <c r="L3730" s="455">
        <f t="shared" ca="1" si="154"/>
        <v>1321114980855.0769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1321114980855.0769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5504645753.5628204</v>
      </c>
      <c r="L3731" s="455">
        <f t="shared" ca="1" si="154"/>
        <v>1326619626608.6396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1326619626608.6396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5527581777.5359983</v>
      </c>
      <c r="L3732" s="455">
        <f t="shared" ca="1" si="154"/>
        <v>1332147208386.1755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1332147208386.1755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5550613368.2757311</v>
      </c>
      <c r="L3733" s="455">
        <f t="shared" ca="1" si="154"/>
        <v>1337697821754.4512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1337697821754.4512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5573740923.9768801</v>
      </c>
      <c r="L3734" s="455">
        <f t="shared" ca="1" si="154"/>
        <v>1343271562678.428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1343271562678.428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5596964844.4934502</v>
      </c>
      <c r="L3735" s="455">
        <f t="shared" ca="1" si="154"/>
        <v>1348868527522.9214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1348868527522.9214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5620285531.3455057</v>
      </c>
      <c r="L3736" s="455">
        <f t="shared" ca="1" si="154"/>
        <v>1354488813054.2668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1354488813054.2668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5643703387.7261114</v>
      </c>
      <c r="L3737" s="455">
        <f t="shared" ca="1" si="154"/>
        <v>1360132516441.9929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1360132516441.9929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5667218818.5083036</v>
      </c>
      <c r="L3738" s="455">
        <f t="shared" ca="1" si="154"/>
        <v>1365799735260.5012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1365799735260.5012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5690832230.2520885</v>
      </c>
      <c r="L3739" s="455">
        <f t="shared" ca="1" si="154"/>
        <v>1371490567490.7534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1371490567490.7534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5714544031.2114725</v>
      </c>
      <c r="L3740" s="455">
        <f t="shared" ca="1" si="154"/>
        <v>1377205111521.9648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1377205111521.9648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5738354631.3415203</v>
      </c>
      <c r="L3741" s="455">
        <f t="shared" ca="1" si="154"/>
        <v>1382943466153.3064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1382943466153.3064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5762264442.3054428</v>
      </c>
      <c r="L3742" s="455">
        <f t="shared" ca="1" si="154"/>
        <v>1388705730595.6118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1388705730595.6118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5786273877.4817162</v>
      </c>
      <c r="L3743" s="455">
        <f t="shared" ca="1" si="154"/>
        <v>1394492004473.0935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1394492004473.0935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5810383351.9712229</v>
      </c>
      <c r="L3744" s="455">
        <f t="shared" ca="1" si="154"/>
        <v>1400302387825.0647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1400302387825.0647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5834593282.6044359</v>
      </c>
      <c r="L3745" s="455">
        <f t="shared" ca="1" si="154"/>
        <v>1406136981107.6692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1406136981107.6692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5858904087.9486217</v>
      </c>
      <c r="L3746" s="455">
        <f t="shared" ca="1" si="154"/>
        <v>1411995885195.6179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1411995885195.6179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5883316188.3150749</v>
      </c>
      <c r="L3747" s="455">
        <f t="shared" ca="1" si="154"/>
        <v>1417879201383.9331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1417879201383.9331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5907830005.7663879</v>
      </c>
      <c r="L3748" s="455">
        <f t="shared" ca="1" si="154"/>
        <v>1423787031389.6995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1423787031389.6995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5932445964.1237478</v>
      </c>
      <c r="L3749" s="455">
        <f t="shared" ca="1" si="154"/>
        <v>1429719477353.8232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1429719477353.8232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5957164488.9742632</v>
      </c>
      <c r="L3750" s="455">
        <f t="shared" ca="1" si="154"/>
        <v>1435676641842.7976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1435676641842.7976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5981986007.6783237</v>
      </c>
      <c r="L3751" s="455">
        <f t="shared" ca="1" si="154"/>
        <v>1441658627850.4758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1441658627850.4758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6006910949.3769827</v>
      </c>
      <c r="L3752" s="455">
        <f t="shared" ca="1" si="154"/>
        <v>1447665538799.8528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1447665538799.8528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6031939744.9993868</v>
      </c>
      <c r="L3753" s="455">
        <f t="shared" ca="1" si="154"/>
        <v>1453697478544.8521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1453697478544.8521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6057072827.2702169</v>
      </c>
      <c r="L3754" s="455">
        <f t="shared" ca="1" si="154"/>
        <v>1459754551372.1223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1459754551372.1223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6082310630.7171764</v>
      </c>
      <c r="L3755" s="455">
        <f t="shared" ca="1" si="154"/>
        <v>1465836862002.8396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1465836862002.8396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6107653591.6784983</v>
      </c>
      <c r="L3756" s="455">
        <f t="shared" ca="1" si="154"/>
        <v>1471944515594.5181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1471944515594.5181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6133102148.3104916</v>
      </c>
      <c r="L3757" s="455">
        <f t="shared" ca="1" si="154"/>
        <v>1478077617742.8286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1478077617742.8286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6158656740.5951195</v>
      </c>
      <c r="L3758" s="455">
        <f t="shared" ca="1" si="154"/>
        <v>1484236274483.4238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1484236274483.4238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6184317810.347599</v>
      </c>
      <c r="L3759" s="455">
        <f t="shared" ca="1" si="154"/>
        <v>1490420592293.7715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1490420592293.7715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6210085801.2240477</v>
      </c>
      <c r="L3760" s="455">
        <f t="shared" ca="1" si="154"/>
        <v>1496630678094.9956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1496630678094.9956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6235961158.7291479</v>
      </c>
      <c r="L3761" s="455">
        <f t="shared" ca="1" si="154"/>
        <v>1502866639253.7249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1502866639253.7249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6261944330.2238531</v>
      </c>
      <c r="L3762" s="455">
        <f t="shared" ca="1" si="154"/>
        <v>1509128583583.9487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1509128583583.9487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6288035764.9331198</v>
      </c>
      <c r="L3763" s="455">
        <f t="shared" ca="1" si="154"/>
        <v>1515416619348.8818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1515416619348.8818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6314235913.9536743</v>
      </c>
      <c r="L3764" s="455">
        <f t="shared" ca="1" si="154"/>
        <v>1521730855262.8354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1521730855262.8354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6340545230.2618141</v>
      </c>
      <c r="L3765" s="455">
        <f t="shared" ca="1" si="154"/>
        <v>1528071400493.0972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1528071400493.0972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6366964168.7212381</v>
      </c>
      <c r="L3766" s="455">
        <f t="shared" ca="1" si="154"/>
        <v>1534438364661.8184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1534438364661.8184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6393493186.09091</v>
      </c>
      <c r="L3767" s="455">
        <f t="shared" ca="1" si="154"/>
        <v>1540831857847.9092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1540831857847.9092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6420132741.0329552</v>
      </c>
      <c r="L3768" s="455">
        <f t="shared" ca="1" si="154"/>
        <v>1547251990588.9421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1547251990588.9421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6446883294.1205921</v>
      </c>
      <c r="L3769" s="455">
        <f t="shared" ca="1" si="154"/>
        <v>1553698873883.0627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1553698873883.0627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6473745307.8460951</v>
      </c>
      <c r="L3770" s="455">
        <f t="shared" ca="1" si="154"/>
        <v>1560172619190.9089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1560172619190.9089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6500719246.628787</v>
      </c>
      <c r="L3771" s="455">
        <f t="shared" ca="1" si="154"/>
        <v>1566673338437.5378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1566673338437.5378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6527805576.8230743</v>
      </c>
      <c r="L3772" s="455">
        <f t="shared" ca="1" si="154"/>
        <v>1573201144014.3608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1573201144014.3608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6555004766.7265034</v>
      </c>
      <c r="L3773" s="455">
        <f t="shared" ca="1" si="154"/>
        <v>1579756148781.0874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1579756148781.0874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6582317286.5878639</v>
      </c>
      <c r="L3774" s="455">
        <f t="shared" ca="1" si="154"/>
        <v>1586338466067.6753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1586338466067.6753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6609743608.6153135</v>
      </c>
      <c r="L3775" s="455">
        <f t="shared" ca="1" si="154"/>
        <v>1592948209676.2905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1592948209676.2905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6637284206.9845438</v>
      </c>
      <c r="L3776" s="455">
        <f t="shared" ca="1" si="154"/>
        <v>1599585493883.2751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1599585493883.2751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6664939557.8469801</v>
      </c>
      <c r="L3777" s="455">
        <f t="shared" ca="1" si="154"/>
        <v>1606250433441.1221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1606250433441.1221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6692710139.3380089</v>
      </c>
      <c r="L3778" s="455">
        <f t="shared" ca="1" si="154"/>
        <v>1612943143580.46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1612943143580.46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6720596431.5852499</v>
      </c>
      <c r="L3779" s="455">
        <f t="shared" ca="1" si="154"/>
        <v>1619663740012.0452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1619663740012.0452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6748598916.716855</v>
      </c>
      <c r="L3780" s="455">
        <f t="shared" ca="1" si="154"/>
        <v>1626412338928.762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1626412338928.762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6776718078.8698416</v>
      </c>
      <c r="L3781" s="455">
        <f t="shared" ca="1" si="154"/>
        <v>1633189057007.6318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1633189057007.6318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6804954404.1984663</v>
      </c>
      <c r="L3782" s="455">
        <f t="shared" ca="1" si="154"/>
        <v>1639994011411.8303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1639994011411.8303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6833308380.8826265</v>
      </c>
      <c r="L3783" s="455">
        <f t="shared" ca="1" si="154"/>
        <v>1646827319792.7129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1646827319792.7129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6861780499.1363039</v>
      </c>
      <c r="L3784" s="455">
        <f t="shared" ca="1" si="154"/>
        <v>1653689100291.8491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1653689100291.8491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6890371251.2160378</v>
      </c>
      <c r="L3785" s="455">
        <f t="shared" ca="1" si="154"/>
        <v>1660579471543.0652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1660579471543.0652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6919081131.4294386</v>
      </c>
      <c r="L3786" s="455">
        <f t="shared" ca="1" si="154"/>
        <v>1667498552674.4946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1667498552674.4946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6947910636.1437273</v>
      </c>
      <c r="L3787" s="455">
        <f t="shared" ca="1" si="154"/>
        <v>1674446463310.6384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1674446463310.6384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6976860263.7943268</v>
      </c>
      <c r="L3788" s="455">
        <f t="shared" ca="1" si="154"/>
        <v>1681423323574.4329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1681423323574.4329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7005930514.8934698</v>
      </c>
      <c r="L3789" s="455">
        <f t="shared" ca="1" si="154"/>
        <v>1688429254089.3264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1688429254089.3264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7035121892.0388603</v>
      </c>
      <c r="L3790" s="455">
        <f t="shared" ca="1" si="154"/>
        <v>1695464375981.3652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1695464375981.3652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7064434899.9223547</v>
      </c>
      <c r="L3791" s="455">
        <f t="shared" ca="1" si="154"/>
        <v>1702528810881.2876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1702528810881.2876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7093870045.3386984</v>
      </c>
      <c r="L3792" s="455">
        <f t="shared" ca="1" si="154"/>
        <v>1709622680926.6262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1709622680926.6262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7123427837.1942759</v>
      </c>
      <c r="L3793" s="455">
        <f t="shared" ca="1" si="154"/>
        <v>1716746108763.8206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1716746108763.8206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7153108786.5159187</v>
      </c>
      <c r="L3794" s="455">
        <f t="shared" ca="1" si="154"/>
        <v>1723899217550.3364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1723899217550.3364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7182913406.4597349</v>
      </c>
      <c r="L3795" s="455">
        <f t="shared" ca="1" si="154"/>
        <v>1731082130956.7961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1731082130956.7961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7212842212.3199835</v>
      </c>
      <c r="L3796" s="455">
        <f t="shared" ca="1" si="154"/>
        <v>1738294973169.1162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1738294973169.1162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7242895721.5379839</v>
      </c>
      <c r="L3797" s="455">
        <f t="shared" ca="1" si="154"/>
        <v>1745537868890.6543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1745537868890.6543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7273074453.7110605</v>
      </c>
      <c r="L3798" s="455">
        <f t="shared" ca="1" si="154"/>
        <v>1752810943344.3655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1752810943344.3655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7303378930.6015215</v>
      </c>
      <c r="L3799" s="455">
        <f t="shared" ca="1" si="154"/>
        <v>1760114322274.967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1760114322274.967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7333809676.1456957</v>
      </c>
      <c r="L3800" s="455">
        <f t="shared" ca="1" si="154"/>
        <v>1767448131951.1128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1767448131951.1128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7364367216.4629698</v>
      </c>
      <c r="L3801" s="455">
        <f t="shared" ca="1" si="154"/>
        <v>1774812499167.5757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1774812499167.5757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7395052079.8648987</v>
      </c>
      <c r="L3802" s="455">
        <f t="shared" ca="1" si="154"/>
        <v>1782207551247.4407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1782207551247.4407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7425864796.864337</v>
      </c>
      <c r="L3803" s="455">
        <f t="shared" ca="1" si="154"/>
        <v>1789633416044.3049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1789633416044.3049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7456805900.1846037</v>
      </c>
      <c r="L3804" s="455">
        <f t="shared" ca="1" si="154"/>
        <v>1797090221944.4895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1797090221944.4895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7487875924.7687073</v>
      </c>
      <c r="L3805" s="455">
        <f t="shared" ca="1" si="154"/>
        <v>1804578097869.2583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1804578097869.2583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7519075407.7885761</v>
      </c>
      <c r="L3806" s="455">
        <f t="shared" ca="1" si="154"/>
        <v>1812097173277.0469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1812097173277.0469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7550404888.6543617</v>
      </c>
      <c r="L3807" s="455">
        <f t="shared" ca="1" si="154"/>
        <v>1819647578165.7012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1819647578165.7012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7581864909.0237541</v>
      </c>
      <c r="L3808" s="455">
        <f t="shared" ca="1" si="154"/>
        <v>1827229443074.7249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1827229443074.7249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7613456012.8113537</v>
      </c>
      <c r="L3809" s="455">
        <f t="shared" ca="1" si="154"/>
        <v>1834842899087.5361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1834842899087.5361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7645178746.1980667</v>
      </c>
      <c r="L3810" s="455">
        <f t="shared" ca="1" si="154"/>
        <v>1842488077833.7341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1842488077833.7341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7677033657.6405592</v>
      </c>
      <c r="L3811" s="455">
        <f t="shared" ca="1" si="154"/>
        <v>1850165111491.3748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1850165111491.3748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7709021297.8807278</v>
      </c>
      <c r="L3812" s="455">
        <f t="shared" ca="1" si="154"/>
        <v>1857874132789.2554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1857874132789.2554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7741142219.9552307</v>
      </c>
      <c r="L3813" s="455">
        <f t="shared" ca="1" si="154"/>
        <v>1865615275009.2107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1865615275009.2107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7773396979.2050447</v>
      </c>
      <c r="L3814" s="455">
        <f t="shared" ca="1" si="154"/>
        <v>1873388671988.4158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1873388671988.4158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7805786133.2850647</v>
      </c>
      <c r="L3815" s="455">
        <f t="shared" ca="1" si="154"/>
        <v>1881194458121.7009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1881194458121.7009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7838310242.1737547</v>
      </c>
      <c r="L3816" s="455">
        <f t="shared" ca="1" si="154"/>
        <v>1889032768363.8748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1889032768363.8748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7870969868.1828117</v>
      </c>
      <c r="L3817" s="455">
        <f t="shared" ca="1" si="154"/>
        <v>1896903738232.0576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1896903738232.0576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7903765575.9669075</v>
      </c>
      <c r="L3818" s="455">
        <f t="shared" ca="1" si="154"/>
        <v>1904807503808.0244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1904807503808.0244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7936697932.5334349</v>
      </c>
      <c r="L3819" s="455">
        <f t="shared" ca="1" si="154"/>
        <v>1912744201740.5579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1912744201740.5579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7969767507.2523241</v>
      </c>
      <c r="L3820" s="455">
        <f t="shared" ca="1" si="154"/>
        <v>1920713969247.8103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1920713969247.8103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8002974871.8658762</v>
      </c>
      <c r="L3821" s="455">
        <f t="shared" ca="1" si="154"/>
        <v>1928716944119.6763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1928716944119.6763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8036320600.4986506</v>
      </c>
      <c r="L3822" s="455">
        <f t="shared" ca="1" si="154"/>
        <v>1936753264720.1748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1936753264720.1748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8069805269.6673946</v>
      </c>
      <c r="L3823" s="455">
        <f t="shared" ca="1" si="154"/>
        <v>1944823069989.8423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1944823069989.8423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8103429458.2910089</v>
      </c>
      <c r="L3824" s="455">
        <f t="shared" ca="1" si="154"/>
        <v>1952926499448.1333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1952926499448.1333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8137193747.7005548</v>
      </c>
      <c r="L3825" s="455">
        <f t="shared" ca="1" si="154"/>
        <v>1961063693195.8337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1961063693195.8337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8171098721.6493073</v>
      </c>
      <c r="L3826" s="455">
        <f t="shared" ca="1" si="154"/>
        <v>1969234791917.4832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1969234791917.4832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8205144966.3228464</v>
      </c>
      <c r="L3827" s="455">
        <f t="shared" ca="1" si="154"/>
        <v>1977439936883.8059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1977439936883.8059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8239333070.3491907</v>
      </c>
      <c r="L3828" s="455">
        <f t="shared" ca="1" si="154"/>
        <v>1985679269954.155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1985679269954.155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8273663624.80898</v>
      </c>
      <c r="L3829" s="455">
        <f t="shared" ca="1" si="154"/>
        <v>1993952933578.9641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1993952933578.9641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8308137223.2456837</v>
      </c>
      <c r="L3830" s="455">
        <f t="shared" ca="1" si="154"/>
        <v>2002261070802.2097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2002261070802.2097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8342754461.6758738</v>
      </c>
      <c r="L3831" s="455">
        <f t="shared" ca="1" si="154"/>
        <v>2010603825263.8855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2010603825263.8855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8377515938.5995226</v>
      </c>
      <c r="L3832" s="455">
        <f t="shared" ca="1" si="154"/>
        <v>2018981341202.4851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2018981341202.4851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8412422255.010354</v>
      </c>
      <c r="L3833" s="455">
        <f t="shared" ref="L3833:L4087" ca="1" si="159">I3833-J3833+K3833</f>
        <v>2027393763457.4954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2027393763457.4954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8447474014.40623</v>
      </c>
      <c r="L3834" s="455">
        <f t="shared" ca="1" si="159"/>
        <v>2035841237471.9016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2035841237471.9016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8482671822.7995901</v>
      </c>
      <c r="L3835" s="455">
        <f t="shared" ca="1" si="159"/>
        <v>2044323909294.7012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2044323909294.7012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8518016288.7279215</v>
      </c>
      <c r="L3836" s="455">
        <f t="shared" ca="1" si="159"/>
        <v>2052841925583.4292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2052841925583.4292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8553508023.2642889</v>
      </c>
      <c r="L3837" s="455">
        <f t="shared" ca="1" si="159"/>
        <v>2061395433606.6936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2061395433606.6936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8589147640.0278902</v>
      </c>
      <c r="L3838" s="455">
        <f t="shared" ca="1" si="159"/>
        <v>2069984581246.7214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2069984581246.7214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8624935755.1946716</v>
      </c>
      <c r="L3839" s="455">
        <f t="shared" ca="1" si="159"/>
        <v>2078609517001.916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2078609517001.916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8660872987.5079842</v>
      </c>
      <c r="L3840" s="455">
        <f t="shared" ca="1" si="159"/>
        <v>2087270389989.4241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2087270389989.4241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8696959958.2892666</v>
      </c>
      <c r="L3841" s="455">
        <f t="shared" ca="1" si="159"/>
        <v>2095967349947.7134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2095967349947.7134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8733197291.4488049</v>
      </c>
      <c r="L3842" s="455">
        <f t="shared" ca="1" si="159"/>
        <v>2104700547239.1621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2104700547239.1621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8769585613.4965096</v>
      </c>
      <c r="L3843" s="455">
        <f t="shared" ca="1" si="159"/>
        <v>2113470132852.6587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2113470132852.6587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8806125553.5527439</v>
      </c>
      <c r="L3844" s="455">
        <f t="shared" ca="1" si="159"/>
        <v>2122276258406.2114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2122276258406.2114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8842817743.3592129</v>
      </c>
      <c r="L3845" s="455">
        <f t="shared" ca="1" si="159"/>
        <v>2131119076149.5706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2131119076149.5706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8879662817.2898769</v>
      </c>
      <c r="L3846" s="455">
        <f t="shared" ca="1" si="159"/>
        <v>2139998738966.8604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2139998738966.8604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8916661412.3619175</v>
      </c>
      <c r="L3847" s="455">
        <f t="shared" ca="1" si="159"/>
        <v>2148915400379.2222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2148915400379.2222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8953814168.2467575</v>
      </c>
      <c r="L3848" s="455">
        <f t="shared" ca="1" si="159"/>
        <v>2157869214547.469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2157869214547.469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8991121727.2811203</v>
      </c>
      <c r="L3849" s="455">
        <f t="shared" ca="1" si="159"/>
        <v>2166860336274.75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2166860336274.75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9028584734.4781246</v>
      </c>
      <c r="L3850" s="455">
        <f t="shared" ca="1" si="159"/>
        <v>2175888921009.228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2175888921009.228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9066203837.5384483</v>
      </c>
      <c r="L3851" s="455">
        <f t="shared" ca="1" si="159"/>
        <v>2184955124846.7664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2184955124846.7664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9103979686.8615265</v>
      </c>
      <c r="L3852" s="455">
        <f t="shared" ca="1" si="159"/>
        <v>2194059104533.6279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2194059104533.6279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9141912935.5567837</v>
      </c>
      <c r="L3853" s="455">
        <f t="shared" ca="1" si="159"/>
        <v>2203201017469.1846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2203201017469.1846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9180004239.4549351</v>
      </c>
      <c r="L3854" s="455">
        <f t="shared" ca="1" si="159"/>
        <v>2212381021708.6396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2212381021708.6396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9218254257.1193314</v>
      </c>
      <c r="L3855" s="455">
        <f t="shared" ca="1" si="159"/>
        <v>2221599275965.7588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2221599275965.7588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9256663649.8573284</v>
      </c>
      <c r="L3856" s="455">
        <f t="shared" ca="1" si="159"/>
        <v>2230855939615.6162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2230855939615.6162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9295233081.7317333</v>
      </c>
      <c r="L3857" s="455">
        <f t="shared" ca="1" si="159"/>
        <v>2240151172697.3481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2240151172697.3481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9333963219.5722847</v>
      </c>
      <c r="L3858" s="455">
        <f t="shared" ca="1" si="159"/>
        <v>2249485135916.9204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2249485135916.9204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9372854732.9871674</v>
      </c>
      <c r="L3859" s="455">
        <f t="shared" ca="1" si="159"/>
        <v>2258857990649.9077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2258857990649.9077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9411908294.3746147</v>
      </c>
      <c r="L3860" s="455">
        <f t="shared" ca="1" si="159"/>
        <v>2268269898944.2822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2268269898944.2822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9451124578.9345093</v>
      </c>
      <c r="L3861" s="455">
        <f t="shared" ca="1" si="159"/>
        <v>2277721023523.2168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2277721023523.2168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9490504264.680069</v>
      </c>
      <c r="L3862" s="455">
        <f t="shared" ca="1" si="159"/>
        <v>2287211527787.897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2287211527787.897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9530048032.4495697</v>
      </c>
      <c r="L3863" s="455">
        <f t="shared" ca="1" si="159"/>
        <v>2296741575820.3467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2296741575820.3467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9569756565.9181118</v>
      </c>
      <c r="L3864" s="455">
        <f t="shared" ca="1" si="159"/>
        <v>2306311332386.2646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2306311332386.2646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9609630551.609436</v>
      </c>
      <c r="L3865" s="455">
        <f t="shared" ca="1" si="159"/>
        <v>2315920962937.874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2315920962937.874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9649670678.9078083</v>
      </c>
      <c r="L3866" s="455">
        <f t="shared" ca="1" si="159"/>
        <v>2325570633616.7817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2325570633616.7817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9689877640.0699234</v>
      </c>
      <c r="L3867" s="455">
        <f t="shared" ca="1" si="159"/>
        <v>2335260511256.8516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2335260511256.8516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9730252130.2368813</v>
      </c>
      <c r="L3868" s="455">
        <f t="shared" ca="1" si="159"/>
        <v>2344990763387.0884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2344990763387.0884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9770794847.4462013</v>
      </c>
      <c r="L3869" s="455">
        <f t="shared" ca="1" si="159"/>
        <v>2354761558234.5347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2354761558234.5347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9811506492.6438942</v>
      </c>
      <c r="L3870" s="455">
        <f t="shared" ca="1" si="159"/>
        <v>2364573064727.1787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2364573064727.1787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9852387769.6965771</v>
      </c>
      <c r="L3871" s="455">
        <f t="shared" ca="1" si="159"/>
        <v>2374425452496.8755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2374425452496.8755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9893439385.4036484</v>
      </c>
      <c r="L3872" s="455">
        <f t="shared" ca="1" si="159"/>
        <v>2384318891882.2793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2384318891882.2793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9934662049.5094967</v>
      </c>
      <c r="L3873" s="455">
        <f t="shared" ca="1" si="159"/>
        <v>2394253553931.7886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2394253553931.7886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9976056474.715786</v>
      </c>
      <c r="L3874" s="455">
        <f t="shared" ca="1" si="159"/>
        <v>2404229610406.5044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2404229610406.5044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10017623376.693768</v>
      </c>
      <c r="L3875" s="455">
        <f t="shared" ca="1" si="159"/>
        <v>2414247233783.1982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2414247233783.1982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10059363474.096659</v>
      </c>
      <c r="L3876" s="455">
        <f t="shared" ca="1" si="159"/>
        <v>2424306597257.2949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2424306597257.2949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10101277488.572062</v>
      </c>
      <c r="L3877" s="455">
        <f t="shared" ca="1" si="159"/>
        <v>2434407874745.8672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2434407874745.8672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10143366144.774446</v>
      </c>
      <c r="L3878" s="455">
        <f t="shared" ca="1" si="159"/>
        <v>2444551240890.6416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2444551240890.6416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10185630170.377674</v>
      </c>
      <c r="L3879" s="455">
        <f t="shared" ca="1" si="159"/>
        <v>2454736871061.019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2454736871061.019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10228070296.08758</v>
      </c>
      <c r="L3880" s="455">
        <f t="shared" ca="1" si="159"/>
        <v>2464964941357.1064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2464964941357.1064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10270687255.65461</v>
      </c>
      <c r="L3881" s="455">
        <f t="shared" ca="1" si="159"/>
        <v>2475235628612.7612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2475235628612.7612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10313481785.886505</v>
      </c>
      <c r="L3882" s="455">
        <f t="shared" ca="1" si="159"/>
        <v>2485549110398.6479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2485549110398.6479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10356454626.661034</v>
      </c>
      <c r="L3883" s="455">
        <f t="shared" ca="1" si="159"/>
        <v>2495905565025.3091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2495905565025.3091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10399606520.938787</v>
      </c>
      <c r="L3884" s="455">
        <f t="shared" ca="1" si="159"/>
        <v>2506305171546.248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2506305171546.248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10442938214.776033</v>
      </c>
      <c r="L3885" s="455">
        <f t="shared" ca="1" si="159"/>
        <v>2516748109761.0239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2516748109761.0239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10486450457.337599</v>
      </c>
      <c r="L3886" s="455">
        <f t="shared" ca="1" si="159"/>
        <v>2527234560218.3613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2527234560218.3613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10530144000.90984</v>
      </c>
      <c r="L3887" s="455">
        <f t="shared" ca="1" si="159"/>
        <v>2537764704219.271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2537764704219.271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10574019600.91363</v>
      </c>
      <c r="L3888" s="455">
        <f t="shared" ca="1" si="159"/>
        <v>2548338723820.1846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2548338723820.1846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10618078015.917435</v>
      </c>
      <c r="L3889" s="455">
        <f t="shared" ca="1" si="159"/>
        <v>2558956801836.1021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2558956801836.1021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10662320007.650425</v>
      </c>
      <c r="L3890" s="455">
        <f t="shared" ca="1" si="159"/>
        <v>2569619121843.7524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2569619121843.7524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10706746341.015635</v>
      </c>
      <c r="L3891" s="455">
        <f t="shared" ca="1" si="159"/>
        <v>2580325868184.7681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2580325868184.7681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10751357784.103201</v>
      </c>
      <c r="L3892" s="455">
        <f t="shared" ca="1" si="159"/>
        <v>2591077225968.8711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2591077225968.8711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10796155108.203629</v>
      </c>
      <c r="L3893" s="455">
        <f t="shared" ca="1" si="159"/>
        <v>2601873381077.0747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2601873381077.0747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10841139087.821144</v>
      </c>
      <c r="L3894" s="455">
        <f t="shared" ca="1" si="159"/>
        <v>2612714520164.896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2612714520164.896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10886310500.687067</v>
      </c>
      <c r="L3895" s="455">
        <f t="shared" ca="1" si="159"/>
        <v>2623600830665.583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2623600830665.583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10931670127.773262</v>
      </c>
      <c r="L3896" s="455">
        <f t="shared" ca="1" si="159"/>
        <v>2634532500793.3564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2634532500793.3564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10977218753.305653</v>
      </c>
      <c r="L3897" s="455">
        <f t="shared" ca="1" si="159"/>
        <v>2645509719546.6621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2645509719546.6621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11022957164.77776</v>
      </c>
      <c r="L3898" s="455">
        <f t="shared" ca="1" si="159"/>
        <v>2656532676711.4399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2656532676711.4399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11068886152.964333</v>
      </c>
      <c r="L3899" s="455">
        <f t="shared" ca="1" si="159"/>
        <v>2667601562864.4043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2667601562864.4043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11115006511.935019</v>
      </c>
      <c r="L3900" s="455">
        <f t="shared" ca="1" si="159"/>
        <v>2678716569376.3394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2678716569376.3394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11161319039.068081</v>
      </c>
      <c r="L3901" s="455">
        <f t="shared" ca="1" si="159"/>
        <v>2689877888415.4072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2689877888415.4072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11207824535.064198</v>
      </c>
      <c r="L3902" s="455">
        <f t="shared" ca="1" si="159"/>
        <v>2701085712950.4712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2701085712950.4712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11254523803.960297</v>
      </c>
      <c r="L3903" s="455">
        <f t="shared" ca="1" si="159"/>
        <v>2712340236754.4316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2712340236754.4316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11301417653.143465</v>
      </c>
      <c r="L3904" s="455">
        <f t="shared" ca="1" si="159"/>
        <v>2723641654407.5752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2723641654407.5752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11348506893.364897</v>
      </c>
      <c r="L3905" s="455">
        <f t="shared" ca="1" si="159"/>
        <v>2734990161300.9399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2734990161300.9399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11395792338.753916</v>
      </c>
      <c r="L3906" s="455">
        <f t="shared" ca="1" si="159"/>
        <v>2746385953639.6938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2746385953639.6938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11443274806.832058</v>
      </c>
      <c r="L3907" s="455">
        <f t="shared" ca="1" si="159"/>
        <v>2757829228446.5259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2757829228446.5259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11490955118.527191</v>
      </c>
      <c r="L3908" s="455">
        <f t="shared" ca="1" si="159"/>
        <v>2769320183565.0532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2769320183565.0532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11538834098.187721</v>
      </c>
      <c r="L3909" s="455">
        <f t="shared" ca="1" si="159"/>
        <v>2780859017663.2407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2780859017663.2407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11586912573.596836</v>
      </c>
      <c r="L3910" s="455">
        <f t="shared" ca="1" si="159"/>
        <v>2792445930236.8374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2792445930236.8374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11635191375.986822</v>
      </c>
      <c r="L3911" s="455">
        <f t="shared" ca="1" si="159"/>
        <v>2804081121612.8242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2804081121612.8242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11683671340.053434</v>
      </c>
      <c r="L3912" s="455">
        <f t="shared" ca="1" si="159"/>
        <v>2815764792952.8774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2815764792952.8774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11732353303.970322</v>
      </c>
      <c r="L3913" s="455">
        <f t="shared" ca="1" si="159"/>
        <v>2827497146256.8477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2827497146256.8477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11781238109.403532</v>
      </c>
      <c r="L3914" s="455">
        <f t="shared" ca="1" si="159"/>
        <v>2839278384366.251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2839278384366.251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11830326601.526045</v>
      </c>
      <c r="L3915" s="455">
        <f t="shared" ca="1" si="159"/>
        <v>2851108710967.7769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2851108710967.7769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11879619629.032404</v>
      </c>
      <c r="L3916" s="455">
        <f t="shared" ca="1" si="159"/>
        <v>2862988330596.8091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2862988330596.8091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11929118044.153372</v>
      </c>
      <c r="L3917" s="455">
        <f t="shared" ca="1" si="159"/>
        <v>2874917448640.9624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2874917448640.9624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11978822702.670677</v>
      </c>
      <c r="L3918" s="455">
        <f t="shared" ca="1" si="159"/>
        <v>2886896271343.6333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2886896271343.6333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12028734463.931805</v>
      </c>
      <c r="L3919" s="455">
        <f t="shared" ca="1" si="159"/>
        <v>2898925005807.5649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2898925005807.5649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12078854190.864853</v>
      </c>
      <c r="L3920" s="455">
        <f t="shared" ca="1" si="159"/>
        <v>2911003859998.4297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2911003859998.4297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12129182749.993458</v>
      </c>
      <c r="L3921" s="455">
        <f t="shared" ca="1" si="159"/>
        <v>2923133042748.4233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2923133042748.4233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12179721011.451763</v>
      </c>
      <c r="L3922" s="455">
        <f t="shared" ca="1" si="159"/>
        <v>2935312763759.875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2935312763759.875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12230469848.999479</v>
      </c>
      <c r="L3923" s="455">
        <f t="shared" ca="1" si="159"/>
        <v>2947543233608.8745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2947543233608.8745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12281430140.036978</v>
      </c>
      <c r="L3924" s="455">
        <f t="shared" ca="1" si="159"/>
        <v>2959824663748.9116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2959824663748.9116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12332602765.620464</v>
      </c>
      <c r="L3925" s="455">
        <f t="shared" ca="1" si="159"/>
        <v>2972157266514.5322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2972157266514.5322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12383988610.477217</v>
      </c>
      <c r="L3926" s="455">
        <f t="shared" ca="1" si="159"/>
        <v>2984541255125.0093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2984541255125.0093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12435588563.020872</v>
      </c>
      <c r="L3927" s="455">
        <f t="shared" ca="1" si="159"/>
        <v>2996976843688.0303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2996976843688.0303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12487403515.366793</v>
      </c>
      <c r="L3928" s="455">
        <f t="shared" ca="1" si="159"/>
        <v>3009464247203.397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3009464247203.397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12539434363.347486</v>
      </c>
      <c r="L3929" s="455">
        <f t="shared" ca="1" si="159"/>
        <v>3022003681566.7446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3022003681566.7446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12591682006.528103</v>
      </c>
      <c r="L3930" s="455">
        <f t="shared" ca="1" si="159"/>
        <v>3034595363573.2729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3034595363573.2729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12644147348.22197</v>
      </c>
      <c r="L3931" s="455">
        <f t="shared" ca="1" si="159"/>
        <v>3047239510921.4951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3047239510921.4951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12696831295.506229</v>
      </c>
      <c r="L3932" s="455">
        <f t="shared" ca="1" si="159"/>
        <v>3059936342217.0015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3059936342217.0015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12749734759.237507</v>
      </c>
      <c r="L3933" s="455">
        <f t="shared" ca="1" si="159"/>
        <v>3072686076976.2388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3072686076976.2388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12802858654.067661</v>
      </c>
      <c r="L3934" s="455">
        <f t="shared" ca="1" si="159"/>
        <v>3085488935630.3066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3085488935630.3066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12856203898.45961</v>
      </c>
      <c r="L3935" s="455">
        <f t="shared" ca="1" si="159"/>
        <v>3098345139528.7661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3098345139528.7661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12909771414.703192</v>
      </c>
      <c r="L3936" s="455">
        <f t="shared" ca="1" si="159"/>
        <v>3111254910943.4692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3111254910943.4692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12963562128.931122</v>
      </c>
      <c r="L3937" s="455">
        <f t="shared" ca="1" si="159"/>
        <v>3124218473072.4004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3124218473072.4004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13017576971.135002</v>
      </c>
      <c r="L3938" s="455">
        <f t="shared" ca="1" si="159"/>
        <v>3137236050043.5352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3137236050043.5352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13071816875.181396</v>
      </c>
      <c r="L3939" s="455">
        <f t="shared" ca="1" si="159"/>
        <v>3150307866918.7168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3150307866918.7168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13126282778.827986</v>
      </c>
      <c r="L3940" s="455">
        <f t="shared" ca="1" si="159"/>
        <v>3163434149697.5449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3163434149697.5449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13180975623.739771</v>
      </c>
      <c r="L3941" s="455">
        <f t="shared" ca="1" si="159"/>
        <v>3176615125321.2847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3176615125321.2847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13235896355.505352</v>
      </c>
      <c r="L3942" s="455">
        <f t="shared" ca="1" si="159"/>
        <v>3189851021676.79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3189851021676.79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13291045923.653292</v>
      </c>
      <c r="L3943" s="455">
        <f t="shared" ca="1" si="159"/>
        <v>3203142067600.4434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3203142067600.4434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13346425281.668514</v>
      </c>
      <c r="L3944" s="455">
        <f t="shared" ca="1" si="159"/>
        <v>3216488492882.1118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3216488492882.1118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13402035387.008799</v>
      </c>
      <c r="L3945" s="455">
        <f t="shared" ca="1" si="159"/>
        <v>3229890528269.1206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3229890528269.1206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13457877201.121336</v>
      </c>
      <c r="L3946" s="455">
        <f t="shared" ca="1" si="159"/>
        <v>3243348405470.2417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3243348405470.2417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13513951689.459341</v>
      </c>
      <c r="L3947" s="455">
        <f t="shared" ca="1" si="159"/>
        <v>3256862357159.7012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3256862357159.7012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13570259821.498755</v>
      </c>
      <c r="L3948" s="455">
        <f t="shared" ca="1" si="159"/>
        <v>3270432616981.1997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3270432616981.1997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13626802570.754999</v>
      </c>
      <c r="L3949" s="455">
        <f t="shared" ca="1" si="159"/>
        <v>3284059419551.9546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3284059419551.9546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13683580914.79981</v>
      </c>
      <c r="L3950" s="455">
        <f t="shared" ca="1" si="159"/>
        <v>3297743000466.7544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3297743000466.7544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13740595835.278143</v>
      </c>
      <c r="L3951" s="455">
        <f t="shared" ca="1" si="159"/>
        <v>3311483596302.0327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3311483596302.0327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13797848317.925137</v>
      </c>
      <c r="L3952" s="455">
        <f t="shared" ca="1" si="159"/>
        <v>3325281444619.958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3325281444619.958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13855339352.583158</v>
      </c>
      <c r="L3953" s="455">
        <f t="shared" ca="1" si="159"/>
        <v>3339136783972.541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3339136783972.541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13913069933.21892</v>
      </c>
      <c r="L3954" s="455">
        <f t="shared" ca="1" si="159"/>
        <v>3353049853905.7598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3353049853905.7598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13971041057.940666</v>
      </c>
      <c r="L3955" s="455">
        <f t="shared" ca="1" si="159"/>
        <v>3367020894963.7002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3367020894963.7002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14029253729.015417</v>
      </c>
      <c r="L3956" s="455">
        <f t="shared" ca="1" si="159"/>
        <v>3381050148692.7158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3381050148692.7158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14087708952.886316</v>
      </c>
      <c r="L3957" s="455">
        <f t="shared" ca="1" si="159"/>
        <v>3395137857645.6021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3395137857645.6021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14146407740.190008</v>
      </c>
      <c r="L3958" s="455">
        <f t="shared" ca="1" si="159"/>
        <v>3409284265385.792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3409284265385.792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14205351105.774134</v>
      </c>
      <c r="L3959" s="455">
        <f t="shared" ca="1" si="159"/>
        <v>3423489616491.5659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3423489616491.5659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14264540068.714857</v>
      </c>
      <c r="L3960" s="455">
        <f t="shared" ca="1" si="159"/>
        <v>3437754156560.2808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3437754156560.2808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14323975652.334503</v>
      </c>
      <c r="L3961" s="455">
        <f t="shared" ca="1" si="159"/>
        <v>3452078132212.6152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3452078132212.6152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14383658884.219231</v>
      </c>
      <c r="L3962" s="455">
        <f t="shared" ca="1" si="159"/>
        <v>3466461791096.8345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3466461791096.8345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14443590796.236811</v>
      </c>
      <c r="L3963" s="455">
        <f t="shared" ca="1" si="159"/>
        <v>3480905381893.0713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3480905381893.0713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14503772424.554466</v>
      </c>
      <c r="L3964" s="455">
        <f t="shared" ca="1" si="159"/>
        <v>3495409154317.626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3495409154317.626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14564204809.656773</v>
      </c>
      <c r="L3965" s="455">
        <f t="shared" ca="1" si="159"/>
        <v>3509973359127.2827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3509973359127.2827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14624888996.363676</v>
      </c>
      <c r="L3966" s="455">
        <f t="shared" ca="1" si="159"/>
        <v>3524598248123.6465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3524598248123.6465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14685826033.848526</v>
      </c>
      <c r="L3967" s="455">
        <f t="shared" ca="1" si="159"/>
        <v>3539284074157.4951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3539284074157.4951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14747016975.656227</v>
      </c>
      <c r="L3968" s="455">
        <f t="shared" ca="1" si="159"/>
        <v>3554031091133.1514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3554031091133.1514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14808462879.721464</v>
      </c>
      <c r="L3969" s="455">
        <f t="shared" ca="1" si="159"/>
        <v>3568839554012.873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3568839554012.873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14870164808.386971</v>
      </c>
      <c r="L3970" s="455">
        <f t="shared" ca="1" si="159"/>
        <v>3583709718821.2603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3583709718821.2603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14932123828.421917</v>
      </c>
      <c r="L3971" s="455">
        <f t="shared" ca="1" si="159"/>
        <v>3598641842649.6821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3598641842649.6821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14994341011.040342</v>
      </c>
      <c r="L3972" s="455">
        <f t="shared" ca="1" si="159"/>
        <v>3613636183660.7227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3613636183660.7227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15056817431.919678</v>
      </c>
      <c r="L3973" s="455">
        <f t="shared" ca="1" si="159"/>
        <v>3628693001092.6426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3628693001092.6426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15119554171.219345</v>
      </c>
      <c r="L3974" s="455">
        <f t="shared" ca="1" si="159"/>
        <v>3643812555263.8618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3643812555263.8618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15182552313.599424</v>
      </c>
      <c r="L3975" s="455">
        <f t="shared" ca="1" si="159"/>
        <v>3658995107577.4614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3658995107577.4614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15245812948.239422</v>
      </c>
      <c r="L3976" s="455">
        <f t="shared" ca="1" si="159"/>
        <v>3674240920525.7007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3674240920525.7007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15309337168.857084</v>
      </c>
      <c r="L3977" s="455">
        <f t="shared" ca="1" si="159"/>
        <v>3689550257694.5576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3689550257694.5576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15373126073.727324</v>
      </c>
      <c r="L3978" s="455">
        <f t="shared" ca="1" si="159"/>
        <v>3704923383768.2852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3704923383768.2852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15437180765.701187</v>
      </c>
      <c r="L3979" s="455">
        <f t="shared" ca="1" si="159"/>
        <v>3720360564533.9863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3720360564533.9863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15501502352.224945</v>
      </c>
      <c r="L3980" s="455">
        <f t="shared" ca="1" si="159"/>
        <v>3735862066886.2114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3735862066886.2114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15566091945.359215</v>
      </c>
      <c r="L3981" s="455">
        <f t="shared" ca="1" si="159"/>
        <v>3751428158831.5708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3751428158831.5708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15630950661.798212</v>
      </c>
      <c r="L3982" s="455">
        <f t="shared" ca="1" si="159"/>
        <v>3767059109493.3691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3767059109493.3691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15696079622.889038</v>
      </c>
      <c r="L3983" s="455">
        <f t="shared" ca="1" si="159"/>
        <v>3782755189116.2583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3782755189116.2583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15761479954.651075</v>
      </c>
      <c r="L3984" s="455">
        <f t="shared" ca="1" si="159"/>
        <v>3798516669070.9092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3798516669070.9092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15827152787.795454</v>
      </c>
      <c r="L3985" s="455">
        <f t="shared" ca="1" si="159"/>
        <v>3814343821858.7046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3814343821858.7046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15893099257.744602</v>
      </c>
      <c r="L3986" s="455">
        <f t="shared" ca="1" si="159"/>
        <v>3830236921116.4492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3830236921116.4492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15959320504.651871</v>
      </c>
      <c r="L3987" s="455">
        <f t="shared" ca="1" si="159"/>
        <v>3846196241621.1011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3846196241621.1011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16025817673.421257</v>
      </c>
      <c r="L3988" s="455">
        <f t="shared" ca="1" si="159"/>
        <v>3862222059294.5225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3862222059294.5225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16092591913.727179</v>
      </c>
      <c r="L3989" s="455">
        <f t="shared" ca="1" si="159"/>
        <v>3878314651208.2495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3878314651208.2495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16159644380.034372</v>
      </c>
      <c r="L3990" s="455">
        <f t="shared" ca="1" si="159"/>
        <v>3894474295588.2837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3894474295588.2837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16226976231.617849</v>
      </c>
      <c r="L3991" s="455">
        <f t="shared" ca="1" si="159"/>
        <v>3910701271819.9014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3910701271819.9014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16294588632.58292</v>
      </c>
      <c r="L3992" s="455">
        <f t="shared" ca="1" si="159"/>
        <v>3926995860452.4844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3926995860452.4844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16362482751.885351</v>
      </c>
      <c r="L3993" s="455">
        <f t="shared" ca="1" si="159"/>
        <v>3943358343204.3696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3943358343204.3696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16430659763.35154</v>
      </c>
      <c r="L3994" s="455">
        <f t="shared" ca="1" si="159"/>
        <v>3959789002967.7212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3959789002967.7212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16499120845.698835</v>
      </c>
      <c r="L3995" s="455">
        <f t="shared" ca="1" si="159"/>
        <v>3976288123813.4199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3976288123813.4199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16567867182.555916</v>
      </c>
      <c r="L3996" s="455">
        <f t="shared" ca="1" si="159"/>
        <v>3992855990995.9761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3992855990995.9761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16636899962.483232</v>
      </c>
      <c r="L3997" s="455">
        <f t="shared" ca="1" si="159"/>
        <v>4009492890958.4595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4009492890958.4595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16706220378.993578</v>
      </c>
      <c r="L3998" s="455">
        <f t="shared" ca="1" si="159"/>
        <v>4026199111337.4531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4026199111337.4531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16775829630.572721</v>
      </c>
      <c r="L3999" s="455">
        <f t="shared" ca="1" si="159"/>
        <v>4042974940968.0259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4042974940968.0259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16845728920.700106</v>
      </c>
      <c r="L4000" s="455">
        <f t="shared" ca="1" si="159"/>
        <v>4059820669888.7261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4059820669888.7261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16915919457.869692</v>
      </c>
      <c r="L4001" s="455">
        <f t="shared" ca="1" si="159"/>
        <v>4076736589346.5957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4076736589346.5957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16986402455.610815</v>
      </c>
      <c r="L4002" s="455">
        <f t="shared" ca="1" si="159"/>
        <v>4093722991802.2065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4093722991802.2065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17057179132.509193</v>
      </c>
      <c r="L4003" s="455">
        <f t="shared" ca="1" si="159"/>
        <v>4110780170934.7158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4110780170934.7158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17128250712.227982</v>
      </c>
      <c r="L4004" s="455">
        <f t="shared" ca="1" si="159"/>
        <v>4127908421646.9438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4127908421646.9438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17199618423.528931</v>
      </c>
      <c r="L4005" s="455">
        <f t="shared" ca="1" si="159"/>
        <v>4145108040070.4727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4145108040070.4727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17271283500.293636</v>
      </c>
      <c r="L4006" s="455">
        <f t="shared" ca="1" si="159"/>
        <v>4162379323570.7661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4162379323570.7661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17343247181.544857</v>
      </c>
      <c r="L4007" s="455">
        <f t="shared" ca="1" si="159"/>
        <v>4179722570752.311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4179722570752.311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17415510711.467964</v>
      </c>
      <c r="L4008" s="455">
        <f t="shared" ca="1" si="159"/>
        <v>4197138081463.7788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4197138081463.7788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17488075339.432411</v>
      </c>
      <c r="L4009" s="455">
        <f t="shared" ca="1" si="159"/>
        <v>4214626156803.2114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4214626156803.2114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17560942320.013382</v>
      </c>
      <c r="L4010" s="455">
        <f t="shared" ca="1" si="159"/>
        <v>4232187099123.2246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4232187099123.2246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17634112913.013435</v>
      </c>
      <c r="L4011" s="455">
        <f t="shared" ca="1" si="159"/>
        <v>4249821212036.2383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4249821212036.2383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17707588383.484329</v>
      </c>
      <c r="L4012" s="455">
        <f t="shared" ca="1" si="159"/>
        <v>4267528800419.7227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4267528800419.7227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17781370001.748844</v>
      </c>
      <c r="L4013" s="455">
        <f t="shared" ca="1" si="159"/>
        <v>4285310170421.4717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4285310170421.4717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17855459043.422798</v>
      </c>
      <c r="L4014" s="455">
        <f t="shared" ca="1" si="159"/>
        <v>4303165629464.8945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4303165629464.8945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17929856789.437061</v>
      </c>
      <c r="L4015" s="455">
        <f t="shared" ca="1" si="159"/>
        <v>4321095486254.3315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4321095486254.3315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18004564526.059715</v>
      </c>
      <c r="L4016" s="455">
        <f t="shared" ca="1" si="159"/>
        <v>4339100050780.3911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4339100050780.3911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18079583544.918297</v>
      </c>
      <c r="L4017" s="455">
        <f t="shared" ca="1" si="159"/>
        <v>4357179634325.3096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4357179634325.3096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18154915143.022121</v>
      </c>
      <c r="L4018" s="455">
        <f t="shared" ca="1" si="159"/>
        <v>4375334549468.3315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4375334549468.3315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18230560622.784714</v>
      </c>
      <c r="L4019" s="455">
        <f t="shared" ca="1" si="159"/>
        <v>4393565110091.1162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4393565110091.1162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18306521292.046318</v>
      </c>
      <c r="L4020" s="455">
        <f t="shared" ca="1" si="159"/>
        <v>4411871631383.1621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4411871631383.1621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18382798464.096508</v>
      </c>
      <c r="L4021" s="455">
        <f t="shared" ca="1" si="159"/>
        <v>4430254429847.2588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4430254429847.2588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18459393457.696911</v>
      </c>
      <c r="L4022" s="455">
        <f t="shared" ca="1" si="159"/>
        <v>4448713823304.9561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4448713823304.9561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18536307597.103985</v>
      </c>
      <c r="L4023" s="455">
        <f t="shared" ca="1" si="159"/>
        <v>4467250130902.0596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4467250130902.0596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18613542212.091915</v>
      </c>
      <c r="L4024" s="455">
        <f t="shared" ca="1" si="159"/>
        <v>4485863673114.1514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4485863673114.1514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18691098637.975632</v>
      </c>
      <c r="L4025" s="455">
        <f t="shared" ca="1" si="159"/>
        <v>4504554771752.127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4504554771752.127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18768978215.633862</v>
      </c>
      <c r="L4026" s="455">
        <f t="shared" ca="1" si="159"/>
        <v>4523323749967.7607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4523323749967.7607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18847182291.532337</v>
      </c>
      <c r="L4027" s="455">
        <f t="shared" ca="1" si="159"/>
        <v>4542170932259.293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4542170932259.293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18925712217.747055</v>
      </c>
      <c r="L4028" s="455">
        <f t="shared" ca="1" si="159"/>
        <v>4561096644477.04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4561096644477.04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19004569351.987667</v>
      </c>
      <c r="L4029" s="455">
        <f t="shared" ca="1" si="159"/>
        <v>4580101213829.0273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4580101213829.0273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19083755057.620949</v>
      </c>
      <c r="L4030" s="455">
        <f t="shared" ca="1" si="159"/>
        <v>4599184968886.6484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4599184968886.6484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19163270703.694366</v>
      </c>
      <c r="L4031" s="455">
        <f t="shared" ca="1" si="159"/>
        <v>4618348239590.3428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4618348239590.3428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19243117664.959763</v>
      </c>
      <c r="L4032" s="455">
        <f t="shared" ca="1" si="159"/>
        <v>4637591357255.3027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4637591357255.3027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19323297321.897095</v>
      </c>
      <c r="L4033" s="455">
        <f t="shared" ca="1" si="159"/>
        <v>4656914654577.2002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4656914654577.2002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19403811060.738335</v>
      </c>
      <c r="L4034" s="455">
        <f t="shared" ca="1" si="159"/>
        <v>4676318465637.9385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4676318465637.9385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19484660273.491409</v>
      </c>
      <c r="L4035" s="455">
        <f t="shared" ca="1" si="159"/>
        <v>4695803125911.4297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4695803125911.4297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19565846357.964291</v>
      </c>
      <c r="L4036" s="455">
        <f t="shared" ca="1" si="159"/>
        <v>4715368972269.3936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4715368972269.3936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19647370717.789139</v>
      </c>
      <c r="L4037" s="455">
        <f t="shared" ca="1" si="159"/>
        <v>4735016342987.1826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4735016342987.1826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19729234762.446594</v>
      </c>
      <c r="L4038" s="455">
        <f t="shared" ca="1" si="159"/>
        <v>4754745577749.6289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4754745577749.6289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19811439907.290119</v>
      </c>
      <c r="L4039" s="455">
        <f t="shared" ca="1" si="159"/>
        <v>4774557017656.9189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4774557017656.9189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19893987573.570496</v>
      </c>
      <c r="L4040" s="455">
        <f t="shared" ca="1" si="159"/>
        <v>4794451005230.4893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4794451005230.4893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19976879188.460373</v>
      </c>
      <c r="L4041" s="455">
        <f t="shared" ca="1" si="159"/>
        <v>4814427884418.9492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4814427884418.9492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20060116185.078957</v>
      </c>
      <c r="L4042" s="455">
        <f t="shared" ca="1" si="159"/>
        <v>4834488000604.0283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4834488000604.0283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20143700002.516785</v>
      </c>
      <c r="L4043" s="455">
        <f t="shared" ca="1" si="159"/>
        <v>4854631700606.5449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4854631700606.5449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20227632085.860603</v>
      </c>
      <c r="L4044" s="455">
        <f t="shared" ca="1" si="159"/>
        <v>4874859332692.4053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4874859332692.4053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20311913886.218353</v>
      </c>
      <c r="L4045" s="455">
        <f t="shared" ca="1" si="159"/>
        <v>4895171246578.624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4895171246578.624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20396546860.744267</v>
      </c>
      <c r="L4046" s="455">
        <f t="shared" ca="1" si="159"/>
        <v>4915567793439.3682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4915567793439.3682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20481532472.664032</v>
      </c>
      <c r="L4047" s="455">
        <f t="shared" ca="1" si="159"/>
        <v>4936049325912.0322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4936049325912.0322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20566872191.300133</v>
      </c>
      <c r="L4048" s="455">
        <f t="shared" ca="1" si="159"/>
        <v>4956616198103.332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4956616198103.332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20652567492.097218</v>
      </c>
      <c r="L4049" s="455">
        <f t="shared" ca="1" si="159"/>
        <v>4977268765595.4297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4977268765595.4297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20738619856.647625</v>
      </c>
      <c r="L4050" s="455">
        <f t="shared" ca="1" si="159"/>
        <v>4998007385452.0771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4998007385452.0771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20825030772.716988</v>
      </c>
      <c r="L4051" s="455">
        <f t="shared" ca="1" si="159"/>
        <v>5018832416224.7939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5018832416224.7939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20911801734.269974</v>
      </c>
      <c r="L4052" s="455">
        <f t="shared" ca="1" si="159"/>
        <v>5039744217959.0635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5039744217959.0635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20998934241.496098</v>
      </c>
      <c r="L4053" s="455">
        <f t="shared" ca="1" si="159"/>
        <v>5060743152200.5596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5060743152200.5596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21086429800.835663</v>
      </c>
      <c r="L4054" s="455">
        <f t="shared" ca="1" si="159"/>
        <v>5081829582001.3955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5081829582001.3955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21174289925.005814</v>
      </c>
      <c r="L4055" s="455">
        <f t="shared" ca="1" si="159"/>
        <v>5103003871926.4014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5103003871926.4014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21262516133.026672</v>
      </c>
      <c r="L4056" s="455">
        <f t="shared" ca="1" si="159"/>
        <v>5124266388059.4277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5124266388059.4277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21351109950.247616</v>
      </c>
      <c r="L4057" s="455">
        <f t="shared" ca="1" si="159"/>
        <v>5145617498009.6758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5145617498009.6758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21440072908.37365</v>
      </c>
      <c r="L4058" s="455">
        <f t="shared" ca="1" si="159"/>
        <v>5167057570918.0498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5167057570918.0498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21529406545.491875</v>
      </c>
      <c r="L4059" s="455">
        <f t="shared" ca="1" si="159"/>
        <v>5188586977463.542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5188586977463.542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21619112406.098091</v>
      </c>
      <c r="L4060" s="455">
        <f t="shared" ca="1" si="159"/>
        <v>5210206089869.6396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5210206089869.6396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21709192041.123497</v>
      </c>
      <c r="L4061" s="455">
        <f t="shared" ca="1" si="159"/>
        <v>5231915281910.7627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5231915281910.7627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21799647007.96151</v>
      </c>
      <c r="L4062" s="455">
        <f t="shared" ca="1" si="159"/>
        <v>5253714928918.7246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5253714928918.7246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21890478870.494686</v>
      </c>
      <c r="L4063" s="455">
        <f t="shared" ca="1" si="159"/>
        <v>5275605407789.2197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5275605407789.2197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21981689199.12175</v>
      </c>
      <c r="L4064" s="455">
        <f t="shared" ca="1" si="159"/>
        <v>5297587096988.3418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5297587096988.3418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22073279570.784756</v>
      </c>
      <c r="L4065" s="455">
        <f t="shared" ca="1" si="159"/>
        <v>5319660376559.127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5319660376559.127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22165251568.996361</v>
      </c>
      <c r="L4066" s="455">
        <f t="shared" ca="1" si="159"/>
        <v>5341825628128.123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5341825628128.123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22257606783.86718</v>
      </c>
      <c r="L4067" s="455">
        <f t="shared" ca="1" si="159"/>
        <v>5364083234911.9902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5364083234911.9902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22350346812.133293</v>
      </c>
      <c r="L4068" s="455">
        <f t="shared" ca="1" si="159"/>
        <v>5386433581724.123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5386433581724.123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22443473257.183846</v>
      </c>
      <c r="L4069" s="455">
        <f t="shared" ca="1" si="159"/>
        <v>5408877054981.3066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5408877054981.3066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22536987729.088776</v>
      </c>
      <c r="L4070" s="455">
        <f t="shared" ca="1" si="159"/>
        <v>5431414042710.3955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5431414042710.3955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22630891844.626648</v>
      </c>
      <c r="L4071" s="455">
        <f t="shared" ca="1" si="159"/>
        <v>5454044934555.0225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5454044934555.0225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22725187227.312592</v>
      </c>
      <c r="L4072" s="455">
        <f t="shared" ca="1" si="159"/>
        <v>5476770121782.335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5476770121782.335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22819875507.426395</v>
      </c>
      <c r="L4073" s="455">
        <f t="shared" ca="1" si="159"/>
        <v>5499589997289.7617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5499589997289.7617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22914958322.040672</v>
      </c>
      <c r="L4074" s="455">
        <f t="shared" ca="1" si="159"/>
        <v>5522504955611.8027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5522504955611.8027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23010437315.049179</v>
      </c>
      <c r="L4075" s="455">
        <f t="shared" ca="1" si="159"/>
        <v>5545515392926.8516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5545515392926.8516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23106314137.195213</v>
      </c>
      <c r="L4076" s="455">
        <f t="shared" ca="1" si="159"/>
        <v>5568621707064.0469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5568621707064.0469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23202590446.100197</v>
      </c>
      <c r="L4077" s="455">
        <f t="shared" ca="1" si="159"/>
        <v>5591824297510.1475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5591824297510.1475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23299267906.292282</v>
      </c>
      <c r="L4078" s="455">
        <f t="shared" ca="1" si="159"/>
        <v>5615123565416.4395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5615123565416.4395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23396348189.235165</v>
      </c>
      <c r="L4079" s="455">
        <f t="shared" ca="1" si="159"/>
        <v>5638519913605.6748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5638519913605.6748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23493832973.356979</v>
      </c>
      <c r="L4080" s="455">
        <f t="shared" ca="1" si="159"/>
        <v>5662013746579.0322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5662013746579.0322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23591723944.0793</v>
      </c>
      <c r="L4081" s="455">
        <f t="shared" ca="1" si="159"/>
        <v>5685605470523.1113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5685605470523.1113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23690022793.846298</v>
      </c>
      <c r="L4082" s="455">
        <f t="shared" ca="1" si="159"/>
        <v>5709295493316.958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5709295493316.958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23788731222.153992</v>
      </c>
      <c r="L4083" s="455">
        <f t="shared" ca="1" si="159"/>
        <v>5733084224539.1123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5733084224539.1123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23887850935.579636</v>
      </c>
      <c r="L4084" s="455">
        <f t="shared" ca="1" si="159"/>
        <v>5756972075474.6924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5756972075474.6924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23987383647.811218</v>
      </c>
      <c r="L4085" s="455">
        <f t="shared" ca="1" si="159"/>
        <v>5780959459122.5039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5780959459122.5039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24087331079.677101</v>
      </c>
      <c r="L4086" s="455">
        <f t="shared" ca="1" si="159"/>
        <v>5805046790202.1807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5805046790202.1807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24187694959.175751</v>
      </c>
      <c r="L4087" s="455">
        <f t="shared" ca="1" si="159"/>
        <v>5829234485161.3564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5829234485161.3564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24288477021.505653</v>
      </c>
      <c r="L4088" s="455">
        <f t="shared" ref="L4088:L4342" ca="1" si="164">I4088-J4088+K4088</f>
        <v>5853522962182.8623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5853522962182.8623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24389679009.095261</v>
      </c>
      <c r="L4089" s="455">
        <f t="shared" ca="1" si="164"/>
        <v>5877912641191.958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5877912641191.958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24491302671.63316</v>
      </c>
      <c r="L4090" s="455">
        <f t="shared" ca="1" si="164"/>
        <v>5902403943863.5908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5902403943863.5908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24593349766.098293</v>
      </c>
      <c r="L4091" s="455">
        <f t="shared" ca="1" si="164"/>
        <v>5926997293629.6895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5926997293629.6895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24695822056.790371</v>
      </c>
      <c r="L4092" s="455">
        <f t="shared" ca="1" si="164"/>
        <v>5951693115686.4795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5951693115686.4795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24798721315.360332</v>
      </c>
      <c r="L4093" s="455">
        <f t="shared" ca="1" si="164"/>
        <v>5976491837001.8398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5976491837001.8398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24902049320.841</v>
      </c>
      <c r="L4094" s="455">
        <f t="shared" ca="1" si="164"/>
        <v>6001393886322.6807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6001393886322.6807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25005807859.677837</v>
      </c>
      <c r="L4095" s="455">
        <f t="shared" ca="1" si="164"/>
        <v>6026399694182.3584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6026399694182.3584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25109998725.759827</v>
      </c>
      <c r="L4096" s="455">
        <f t="shared" ca="1" si="164"/>
        <v>6051509692908.1182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6051509692908.1182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25214623720.450493</v>
      </c>
      <c r="L4097" s="455">
        <f t="shared" ca="1" si="164"/>
        <v>6076724316628.5684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6076724316628.5684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25319684652.619034</v>
      </c>
      <c r="L4098" s="455">
        <f t="shared" ca="1" si="164"/>
        <v>6102044001281.1875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6102044001281.1875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25425183338.671616</v>
      </c>
      <c r="L4099" s="455">
        <f t="shared" ca="1" si="164"/>
        <v>6127469184619.8594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6127469184619.8594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25531121602.582748</v>
      </c>
      <c r="L4100" s="455">
        <f t="shared" ca="1" si="164"/>
        <v>6153000306222.4424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6153000306222.4424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25637501275.926842</v>
      </c>
      <c r="L4101" s="455">
        <f t="shared" ca="1" si="164"/>
        <v>6178637807498.3691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6178637807498.3691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25744324197.90987</v>
      </c>
      <c r="L4102" s="455">
        <f t="shared" ca="1" si="164"/>
        <v>6204382131696.2793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6204382131696.2793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25851592215.401165</v>
      </c>
      <c r="L4103" s="455">
        <f t="shared" ca="1" si="164"/>
        <v>6230233723911.6807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6230233723911.6807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25959307182.965336</v>
      </c>
      <c r="L4104" s="455">
        <f t="shared" ca="1" si="164"/>
        <v>6256193031094.6465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6256193031094.6465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26067470962.89436</v>
      </c>
      <c r="L4105" s="455">
        <f t="shared" ca="1" si="164"/>
        <v>6282260502057.541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6282260502057.541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26176085425.239754</v>
      </c>
      <c r="L4106" s="455">
        <f t="shared" ca="1" si="164"/>
        <v>6308436587482.7813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6308436587482.7813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26285152447.844921</v>
      </c>
      <c r="L4107" s="455">
        <f t="shared" ca="1" si="164"/>
        <v>6334721739930.626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6334721739930.626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26394673916.377609</v>
      </c>
      <c r="L4108" s="455">
        <f t="shared" ca="1" si="164"/>
        <v>6361116413847.0039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6361116413847.0039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26504651724.362514</v>
      </c>
      <c r="L4109" s="455">
        <f t="shared" ca="1" si="164"/>
        <v>6387621065571.3662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6387621065571.3662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26615087773.214027</v>
      </c>
      <c r="L4110" s="455">
        <f t="shared" ca="1" si="164"/>
        <v>6414236153344.5801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6414236153344.5801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26725983972.269085</v>
      </c>
      <c r="L4111" s="455">
        <f t="shared" ca="1" si="164"/>
        <v>6440962137316.8496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6440962137316.8496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26837342238.820206</v>
      </c>
      <c r="L4112" s="455">
        <f t="shared" ca="1" si="164"/>
        <v>6467799479555.6699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6467799479555.6699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26949164498.148624</v>
      </c>
      <c r="L4113" s="455">
        <f t="shared" ca="1" si="164"/>
        <v>6494748644053.8184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6494748644053.8184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27061452683.557575</v>
      </c>
      <c r="L4114" s="455">
        <f t="shared" ca="1" si="164"/>
        <v>6521810096737.376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6521810096737.376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27174208736.405731</v>
      </c>
      <c r="L4115" s="455">
        <f t="shared" ca="1" si="164"/>
        <v>6548984305473.7813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6548984305473.7813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27287434606.140755</v>
      </c>
      <c r="L4116" s="455">
        <f t="shared" ca="1" si="164"/>
        <v>6576271740079.9219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6576271740079.9219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27401132250.333008</v>
      </c>
      <c r="L4117" s="455">
        <f t="shared" ca="1" si="164"/>
        <v>6603672872330.2549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6603672872330.2549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27515303634.709396</v>
      </c>
      <c r="L4118" s="455">
        <f t="shared" ca="1" si="164"/>
        <v>6631188175964.9639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6631188175964.9639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27629950733.187347</v>
      </c>
      <c r="L4119" s="455">
        <f t="shared" ca="1" si="164"/>
        <v>6658818126698.1514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6658818126698.1514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27745075527.908962</v>
      </c>
      <c r="L4120" s="455">
        <f t="shared" ca="1" si="164"/>
        <v>6686563202226.0605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6686563202226.0605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27860680009.275253</v>
      </c>
      <c r="L4121" s="455">
        <f t="shared" ca="1" si="164"/>
        <v>6714423882235.3359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6714423882235.3359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27976766175.980564</v>
      </c>
      <c r="L4122" s="455">
        <f t="shared" ca="1" si="164"/>
        <v>6742400648411.3164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6742400648411.3164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28093336035.04715</v>
      </c>
      <c r="L4123" s="455">
        <f t="shared" ca="1" si="164"/>
        <v>6770493984446.3633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6770493984446.3633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28210391601.859848</v>
      </c>
      <c r="L4124" s="455">
        <f t="shared" ca="1" si="164"/>
        <v>6798704376048.2227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6798704376048.2227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28327934900.200928</v>
      </c>
      <c r="L4125" s="455">
        <f t="shared" ca="1" si="164"/>
        <v>6827032310948.4238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6827032310948.4238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28445967962.285099</v>
      </c>
      <c r="L4126" s="455">
        <f t="shared" ca="1" si="164"/>
        <v>6855478278910.709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6855478278910.709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28564492828.794621</v>
      </c>
      <c r="L4127" s="455">
        <f t="shared" ca="1" si="164"/>
        <v>6884042771739.5039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6884042771739.5039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28683511548.9146</v>
      </c>
      <c r="L4128" s="455">
        <f t="shared" ca="1" si="164"/>
        <v>6912726283288.4189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6912726283288.4189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28803026180.368412</v>
      </c>
      <c r="L4129" s="455">
        <f t="shared" ca="1" si="164"/>
        <v>6941529309468.7871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6941529309468.7871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28923038789.453278</v>
      </c>
      <c r="L4130" s="455">
        <f t="shared" ca="1" si="164"/>
        <v>6970452348258.2402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6970452348258.2402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29043551451.075996</v>
      </c>
      <c r="L4131" s="455">
        <f t="shared" ca="1" si="164"/>
        <v>6999495899709.3164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6999495899709.3164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29164566248.788818</v>
      </c>
      <c r="L4132" s="455">
        <f t="shared" ca="1" si="164"/>
        <v>7028660465958.1055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7028660465958.1055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29286085274.825436</v>
      </c>
      <c r="L4133" s="455">
        <f t="shared" ca="1" si="164"/>
        <v>7057946551232.9307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7057946551232.9307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29408110630.137211</v>
      </c>
      <c r="L4134" s="455">
        <f t="shared" ca="1" si="164"/>
        <v>7087354661863.0684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7087354661863.0684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29530644424.429451</v>
      </c>
      <c r="L4135" s="455">
        <f t="shared" ca="1" si="164"/>
        <v>7116885306287.498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7116885306287.498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29653688776.197906</v>
      </c>
      <c r="L4136" s="455">
        <f t="shared" ca="1" si="164"/>
        <v>7146538995063.6963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7146538995063.6963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29777245812.7654</v>
      </c>
      <c r="L4137" s="455">
        <f t="shared" ca="1" si="164"/>
        <v>7176316240876.4619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7176316240876.4619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29901317670.318592</v>
      </c>
      <c r="L4138" s="455">
        <f t="shared" ca="1" si="164"/>
        <v>7206217558546.7803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7206217558546.7803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30025906493.944916</v>
      </c>
      <c r="L4139" s="455">
        <f t="shared" ca="1" si="164"/>
        <v>7236243465040.7256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7236243465040.7256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30151014437.669689</v>
      </c>
      <c r="L4140" s="455">
        <f t="shared" ca="1" si="164"/>
        <v>7266394479478.3955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7266394479478.3955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30276643664.493313</v>
      </c>
      <c r="L4141" s="455">
        <f t="shared" ca="1" si="164"/>
        <v>7296671123142.8887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7296671123142.8887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30402796346.428703</v>
      </c>
      <c r="L4142" s="455">
        <f t="shared" ca="1" si="164"/>
        <v>7327073919489.3174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7327073919489.3174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30529474664.538822</v>
      </c>
      <c r="L4143" s="455">
        <f t="shared" ca="1" si="164"/>
        <v>7357603394153.8564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7357603394153.8564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30656680808.9744</v>
      </c>
      <c r="L4144" s="455">
        <f t="shared" ca="1" si="164"/>
        <v>7388260074962.8311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7388260074962.8311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30784416979.011795</v>
      </c>
      <c r="L4145" s="455">
        <f t="shared" ca="1" si="164"/>
        <v>7419044491941.8428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7419044491941.8428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30912685383.091011</v>
      </c>
      <c r="L4146" s="455">
        <f t="shared" ca="1" si="164"/>
        <v>7449957177324.9336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7449957177324.9336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31041488238.853893</v>
      </c>
      <c r="L4147" s="455">
        <f t="shared" ca="1" si="164"/>
        <v>7480998665563.7871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7480998665563.7871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31170827773.182446</v>
      </c>
      <c r="L4148" s="455">
        <f t="shared" ca="1" si="164"/>
        <v>7512169493336.9697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7512169493336.9697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31300706222.23737</v>
      </c>
      <c r="L4149" s="455">
        <f t="shared" ca="1" si="164"/>
        <v>7543470199559.207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7543470199559.207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31431125831.4967</v>
      </c>
      <c r="L4150" s="455">
        <f t="shared" ca="1" si="164"/>
        <v>7574901325390.7041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7574901325390.7041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31562088855.794601</v>
      </c>
      <c r="L4151" s="455">
        <f t="shared" ca="1" si="164"/>
        <v>7606463414246.499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7606463414246.499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31693597559.360413</v>
      </c>
      <c r="L4152" s="455">
        <f t="shared" ca="1" si="164"/>
        <v>7638157011805.8594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7638157011805.8594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31825654215.857746</v>
      </c>
      <c r="L4153" s="455">
        <f t="shared" ca="1" si="164"/>
        <v>7669982666021.7168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7669982666021.7168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31958261108.423817</v>
      </c>
      <c r="L4154" s="455">
        <f t="shared" ca="1" si="164"/>
        <v>7701940927130.1406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7701940927130.1406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32091420529.708916</v>
      </c>
      <c r="L4155" s="455">
        <f t="shared" ca="1" si="164"/>
        <v>7734032347659.8496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7734032347659.8496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32225134781.916039</v>
      </c>
      <c r="L4156" s="455">
        <f t="shared" ca="1" si="164"/>
        <v>7766257482441.7656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7766257482441.7656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32359406176.840694</v>
      </c>
      <c r="L4157" s="455">
        <f t="shared" ca="1" si="164"/>
        <v>7798616888618.6064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7798616888618.6064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32494237035.910854</v>
      </c>
      <c r="L4158" s="455">
        <f t="shared" ca="1" si="164"/>
        <v>7831111125654.5176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7831111125654.5176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32629629690.227154</v>
      </c>
      <c r="L4159" s="455">
        <f t="shared" ca="1" si="164"/>
        <v>7863740755344.7451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7863740755344.7451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32765586480.6031</v>
      </c>
      <c r="L4160" s="455">
        <f t="shared" ca="1" si="164"/>
        <v>7896506341825.3486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7896506341825.3486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32902109757.605621</v>
      </c>
      <c r="L4161" s="455">
        <f t="shared" ca="1" si="164"/>
        <v>7929408451582.9541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7929408451582.9541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33039201881.595642</v>
      </c>
      <c r="L4162" s="455">
        <f t="shared" ca="1" si="164"/>
        <v>7962447653464.5498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7962447653464.5498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33176865222.768963</v>
      </c>
      <c r="L4163" s="455">
        <f t="shared" ca="1" si="164"/>
        <v>7995624518687.3184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7995624518687.3184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33315102161.197159</v>
      </c>
      <c r="L4164" s="455">
        <f t="shared" ca="1" si="164"/>
        <v>8028939620848.5156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8028939620848.5156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33453915086.86882</v>
      </c>
      <c r="L4165" s="455">
        <f t="shared" ca="1" si="164"/>
        <v>8062393535935.3848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8062393535935.3848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33593306399.730774</v>
      </c>
      <c r="L4166" s="455">
        <f t="shared" ca="1" si="164"/>
        <v>8095986842335.1152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8095986842335.1152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33733278509.729645</v>
      </c>
      <c r="L4167" s="455">
        <f t="shared" ca="1" si="164"/>
        <v>8129720120844.8447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8129720120844.8447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33873833836.853523</v>
      </c>
      <c r="L4168" s="455">
        <f t="shared" ca="1" si="164"/>
        <v>8163593954681.6982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8163593954681.6982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34014974811.173737</v>
      </c>
      <c r="L4169" s="455">
        <f t="shared" ca="1" si="164"/>
        <v>8197608929492.8721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8197608929492.8721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34156703872.886967</v>
      </c>
      <c r="L4170" s="455">
        <f t="shared" ca="1" si="164"/>
        <v>8231765633365.7588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8231765633365.7588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34299023472.357327</v>
      </c>
      <c r="L4171" s="455">
        <f t="shared" ca="1" si="164"/>
        <v>8266064656838.1162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8266064656838.1162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34441936070.158813</v>
      </c>
      <c r="L4172" s="455">
        <f t="shared" ca="1" si="164"/>
        <v>8300506592908.2754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8300506592908.2754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34585444137.117813</v>
      </c>
      <c r="L4173" s="455">
        <f t="shared" ca="1" si="164"/>
        <v>8335092037045.3936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8335092037045.3936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34729550154.355804</v>
      </c>
      <c r="L4174" s="455">
        <f t="shared" ca="1" si="164"/>
        <v>8369821587199.749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8369821587199.749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34874256613.332291</v>
      </c>
      <c r="L4175" s="455">
        <f t="shared" ca="1" si="164"/>
        <v>8404695843813.0811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8404695843813.0811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35019566015.88784</v>
      </c>
      <c r="L4176" s="455">
        <f t="shared" ca="1" si="164"/>
        <v>8439715409828.9688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8439715409828.9688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35165480874.287369</v>
      </c>
      <c r="L4177" s="455">
        <f t="shared" ca="1" si="164"/>
        <v>8474880890703.2559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8474880890703.2559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35312003711.263565</v>
      </c>
      <c r="L4178" s="455">
        <f t="shared" ca="1" si="164"/>
        <v>8510192894414.5195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8510192894414.5195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35459137060.060501</v>
      </c>
      <c r="L4179" s="455">
        <f t="shared" ca="1" si="164"/>
        <v>8545652031474.5801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8545652031474.5801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35606883464.477417</v>
      </c>
      <c r="L4180" s="455">
        <f t="shared" ca="1" si="164"/>
        <v>8581258914939.0576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8581258914939.0576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35755245478.912743</v>
      </c>
      <c r="L4181" s="455">
        <f t="shared" ca="1" si="164"/>
        <v>8617014160417.9707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8617014160417.9707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35904225668.408211</v>
      </c>
      <c r="L4182" s="455">
        <f t="shared" ca="1" si="164"/>
        <v>8652918386086.3789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8652918386086.3789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36053826608.693245</v>
      </c>
      <c r="L4183" s="455">
        <f t="shared" ca="1" si="164"/>
        <v>8688972212695.0723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8688972212695.0723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36204050886.229469</v>
      </c>
      <c r="L4184" s="455">
        <f t="shared" ca="1" si="164"/>
        <v>8725176263581.3018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8725176263581.3018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36354901098.255424</v>
      </c>
      <c r="L4185" s="455">
        <f t="shared" ca="1" si="164"/>
        <v>8761531164679.5576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8761531164679.5576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36506379852.83149</v>
      </c>
      <c r="L4186" s="455">
        <f t="shared" ca="1" si="164"/>
        <v>8798037544532.3887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8798037544532.3887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36658489768.884949</v>
      </c>
      <c r="L4187" s="455">
        <f t="shared" ca="1" si="164"/>
        <v>8834696034301.2734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8834696034301.2734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36811233476.255302</v>
      </c>
      <c r="L4188" s="455">
        <f t="shared" ca="1" si="164"/>
        <v>8871507267777.5293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8871507267777.5293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36964613615.739708</v>
      </c>
      <c r="L4189" s="455">
        <f t="shared" ca="1" si="164"/>
        <v>8908471881393.2695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8908471881393.2695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37118632839.138626</v>
      </c>
      <c r="L4190" s="455">
        <f t="shared" ca="1" si="164"/>
        <v>8945590514232.4082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8945590514232.4082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37273293809.301697</v>
      </c>
      <c r="L4191" s="455">
        <f t="shared" ca="1" si="164"/>
        <v>8982863808041.709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8982863808041.709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37428599200.17379</v>
      </c>
      <c r="L4192" s="455">
        <f t="shared" ca="1" si="164"/>
        <v>9020292407241.8828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9020292407241.8828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37584551696.841179</v>
      </c>
      <c r="L4193" s="455">
        <f t="shared" ca="1" si="164"/>
        <v>9057876958938.7246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9057876958938.7246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37741153995.578018</v>
      </c>
      <c r="L4194" s="455">
        <f t="shared" ca="1" si="164"/>
        <v>9095618112934.3027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9095618112934.3027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37898408803.892929</v>
      </c>
      <c r="L4195" s="455">
        <f t="shared" ca="1" si="164"/>
        <v>9133516521738.1953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9133516521738.1953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38056318840.575813</v>
      </c>
      <c r="L4196" s="455">
        <f t="shared" ca="1" si="164"/>
        <v>9171572840578.7715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9171572840578.7715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38214886835.744881</v>
      </c>
      <c r="L4197" s="455">
        <f t="shared" ca="1" si="164"/>
        <v>9209787727414.5156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9209787727414.5156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38374115530.893814</v>
      </c>
      <c r="L4198" s="455">
        <f t="shared" ca="1" si="164"/>
        <v>9248161842945.4102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9248161842945.4102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38534007678.939209</v>
      </c>
      <c r="L4199" s="455">
        <f t="shared" ca="1" si="164"/>
        <v>9286695850624.3496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9286695850624.3496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38694566044.26812</v>
      </c>
      <c r="L4200" s="455">
        <f t="shared" ca="1" si="164"/>
        <v>9325390416668.6172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9325390416668.6172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38855793402.785904</v>
      </c>
      <c r="L4201" s="455">
        <f t="shared" ca="1" si="164"/>
        <v>9364246210071.4023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9364246210071.4023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39017692541.964172</v>
      </c>
      <c r="L4202" s="455">
        <f t="shared" ca="1" si="164"/>
        <v>9403263902613.3672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9403263902613.3672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39180266260.88903</v>
      </c>
      <c r="L4203" s="455">
        <f t="shared" ca="1" si="164"/>
        <v>9442444168874.2559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9442444168874.2559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39343517370.309402</v>
      </c>
      <c r="L4204" s="455">
        <f t="shared" ca="1" si="164"/>
        <v>9481787686244.5645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9481787686244.5645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39507448692.685684</v>
      </c>
      <c r="L4205" s="455">
        <f t="shared" ca="1" si="164"/>
        <v>9521295134937.25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9521295134937.25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39672063062.238541</v>
      </c>
      <c r="L4206" s="455">
        <f t="shared" ca="1" si="164"/>
        <v>9560967197999.4883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9560967197999.4883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39837363324.997864</v>
      </c>
      <c r="L4207" s="455">
        <f t="shared" ca="1" si="164"/>
        <v>9600804561324.4863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9600804561324.4863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40003352338.852028</v>
      </c>
      <c r="L4208" s="455">
        <f t="shared" ca="1" si="164"/>
        <v>9640807913663.3379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9640807913663.3379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40170032973.597244</v>
      </c>
      <c r="L4209" s="455">
        <f t="shared" ca="1" si="164"/>
        <v>9680977946636.9355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9680977946636.9355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40337408110.987228</v>
      </c>
      <c r="L4210" s="455">
        <f t="shared" ca="1" si="164"/>
        <v>9721315354747.9219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9721315354747.9219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40505480644.783005</v>
      </c>
      <c r="L4211" s="455">
        <f t="shared" ca="1" si="164"/>
        <v>9761820835392.7051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9761820835392.7051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40674253480.80294</v>
      </c>
      <c r="L4212" s="455">
        <f t="shared" ca="1" si="164"/>
        <v>9802495088873.5078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9802495088873.5078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40843729536.972946</v>
      </c>
      <c r="L4213" s="455">
        <f t="shared" ca="1" si="164"/>
        <v>9843338818410.4805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9843338818410.4805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41013911743.376999</v>
      </c>
      <c r="L4214" s="455">
        <f t="shared" ca="1" si="164"/>
        <v>9884352730153.8574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9884352730153.8574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41184803042.307739</v>
      </c>
      <c r="L4215" s="455">
        <f t="shared" ca="1" si="164"/>
        <v>9925537533196.166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9925537533196.166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41356406388.31736</v>
      </c>
      <c r="L4216" s="455">
        <f t="shared" ca="1" si="164"/>
        <v>9966893939584.4824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9966893939584.4824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41528724748.268677</v>
      </c>
      <c r="L4217" s="455">
        <f t="shared" ca="1" si="164"/>
        <v>10008422664332.752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10008422664332.752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41701761101.386467</v>
      </c>
      <c r="L4218" s="455">
        <f t="shared" ca="1" si="164"/>
        <v>10050124425434.139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10050124425434.139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41875518439.308914</v>
      </c>
      <c r="L4219" s="455">
        <f t="shared" ca="1" si="164"/>
        <v>10091999943873.447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10091999943873.447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42049999766.139366</v>
      </c>
      <c r="L4220" s="455">
        <f t="shared" ca="1" si="164"/>
        <v>10134049943639.586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10134049943639.586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42225208098.498276</v>
      </c>
      <c r="L4221" s="455">
        <f t="shared" ca="1" si="164"/>
        <v>10176275151738.084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10176275151738.084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42401146465.575348</v>
      </c>
      <c r="L4222" s="455">
        <f t="shared" ca="1" si="164"/>
        <v>10218676298203.66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10218676298203.66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42577817909.181915</v>
      </c>
      <c r="L4223" s="455">
        <f t="shared" ca="1" si="164"/>
        <v>10261254116112.842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10261254116112.842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42755225483.803505</v>
      </c>
      <c r="L4224" s="455">
        <f t="shared" ca="1" si="164"/>
        <v>10304009341596.645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10304009341596.645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42933372256.652687</v>
      </c>
      <c r="L4225" s="455">
        <f t="shared" ca="1" si="164"/>
        <v>10346942713853.297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10346942713853.297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43112261307.722069</v>
      </c>
      <c r="L4226" s="455">
        <f t="shared" ca="1" si="164"/>
        <v>10390054975161.02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10390054975161.02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43291895729.837578</v>
      </c>
      <c r="L4227" s="455">
        <f t="shared" ca="1" si="164"/>
        <v>10433346870890.857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10433346870890.857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43472278628.711906</v>
      </c>
      <c r="L4228" s="455">
        <f t="shared" ca="1" si="164"/>
        <v>10476819149519.568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10476819149519.568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43653413122.998199</v>
      </c>
      <c r="L4229" s="455">
        <f t="shared" ca="1" si="164"/>
        <v>10520472562642.566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10520472562642.566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43835302344.344025</v>
      </c>
      <c r="L4230" s="455">
        <f t="shared" ca="1" si="164"/>
        <v>10564307864986.91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10564307864986.91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44017949437.445457</v>
      </c>
      <c r="L4231" s="455">
        <f t="shared" ca="1" si="164"/>
        <v>10608325814424.355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10608325814424.355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44201357560.101479</v>
      </c>
      <c r="L4232" s="455">
        <f t="shared" ca="1" si="164"/>
        <v>10652527171984.457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10652527171984.457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44385529883.26857</v>
      </c>
      <c r="L4233" s="455">
        <f t="shared" ca="1" si="164"/>
        <v>10696912701867.727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10696912701867.727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44570469591.115524</v>
      </c>
      <c r="L4234" s="455">
        <f t="shared" ca="1" si="164"/>
        <v>10741483171458.842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10741483171458.842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44756179881.078506</v>
      </c>
      <c r="L4235" s="455">
        <f t="shared" ca="1" si="164"/>
        <v>10786239351339.92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10786239351339.92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44942663963.916336</v>
      </c>
      <c r="L4236" s="455">
        <f t="shared" ca="1" si="164"/>
        <v>10831182015303.836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10831182015303.836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45129925063.765984</v>
      </c>
      <c r="L4237" s="455">
        <f t="shared" ca="1" si="164"/>
        <v>10876311940367.602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10876311940367.602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45317966418.198341</v>
      </c>
      <c r="L4238" s="455">
        <f t="shared" ca="1" si="164"/>
        <v>10921629906785.801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10921629906785.801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45506791278.27417</v>
      </c>
      <c r="L4239" s="455">
        <f t="shared" ca="1" si="164"/>
        <v>10967136698064.074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10967136698064.074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45696402908.600311</v>
      </c>
      <c r="L4240" s="455">
        <f t="shared" ca="1" si="164"/>
        <v>11012833100972.674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11012833100972.674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45886804587.386139</v>
      </c>
      <c r="L4241" s="455">
        <f t="shared" ca="1" si="164"/>
        <v>11058719905560.061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11058719905560.061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46077999606.500252</v>
      </c>
      <c r="L4242" s="455">
        <f t="shared" ca="1" si="164"/>
        <v>11104797905166.561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11104797905166.561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46269991271.527336</v>
      </c>
      <c r="L4243" s="455">
        <f t="shared" ca="1" si="164"/>
        <v>11151067896438.088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11151067896438.088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46462782901.825363</v>
      </c>
      <c r="L4244" s="455">
        <f t="shared" ca="1" si="164"/>
        <v>11197530679339.914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11197530679339.914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46656377830.582977</v>
      </c>
      <c r="L4245" s="455">
        <f t="shared" ca="1" si="164"/>
        <v>11244187057170.496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11244187057170.496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46850779404.877068</v>
      </c>
      <c r="L4246" s="455">
        <f t="shared" ca="1" si="164"/>
        <v>11291037836575.373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11291037836575.373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47045990985.730721</v>
      </c>
      <c r="L4247" s="455">
        <f t="shared" ca="1" si="164"/>
        <v>11338083827561.104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11338083827561.104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47242015948.171265</v>
      </c>
      <c r="L4248" s="455">
        <f t="shared" ca="1" si="164"/>
        <v>11385325843509.275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11385325843509.275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47438857681.288651</v>
      </c>
      <c r="L4249" s="455">
        <f t="shared" ca="1" si="164"/>
        <v>11432764701190.564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11432764701190.564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47636519588.294022</v>
      </c>
      <c r="L4250" s="455">
        <f t="shared" ca="1" si="164"/>
        <v>11480401220778.859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11480401220778.859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47835005086.578583</v>
      </c>
      <c r="L4251" s="455">
        <f t="shared" ca="1" si="164"/>
        <v>11528236225865.438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11528236225865.438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48034317607.772659</v>
      </c>
      <c r="L4252" s="455">
        <f t="shared" ca="1" si="164"/>
        <v>11576270543473.211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11576270543473.211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48234460597.805046</v>
      </c>
      <c r="L4253" s="455">
        <f t="shared" ca="1" si="164"/>
        <v>11624505004071.016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11624505004071.016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48435437516.962563</v>
      </c>
      <c r="L4254" s="455">
        <f t="shared" ca="1" si="164"/>
        <v>11672940441587.979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11672940441587.979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48637251839.949913</v>
      </c>
      <c r="L4255" s="455">
        <f t="shared" ca="1" si="164"/>
        <v>11721577693427.928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11721577693427.928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48839907055.949699</v>
      </c>
      <c r="L4256" s="455">
        <f t="shared" ca="1" si="164"/>
        <v>11770417600483.877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11770417600483.877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49043406668.682823</v>
      </c>
      <c r="L4257" s="455">
        <f t="shared" ca="1" si="164"/>
        <v>11819461007152.561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11819461007152.561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49247754196.469002</v>
      </c>
      <c r="L4258" s="455">
        <f t="shared" ca="1" si="164"/>
        <v>11868708761349.029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11868708761349.029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49452953172.287621</v>
      </c>
      <c r="L4259" s="455">
        <f t="shared" ca="1" si="164"/>
        <v>11918161714521.316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11918161714521.316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49659007143.838821</v>
      </c>
      <c r="L4260" s="455">
        <f t="shared" ca="1" si="164"/>
        <v>11967820721665.154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11967820721665.154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49865919673.604813</v>
      </c>
      <c r="L4261" s="455">
        <f t="shared" ca="1" si="164"/>
        <v>12017686641338.76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12017686641338.76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50073694338.911499</v>
      </c>
      <c r="L4262" s="455">
        <f t="shared" ca="1" si="164"/>
        <v>12067760335677.672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12067760335677.672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50282334731.990295</v>
      </c>
      <c r="L4263" s="455">
        <f t="shared" ca="1" si="164"/>
        <v>12118042670409.662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12118042670409.662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50491844460.04026</v>
      </c>
      <c r="L4264" s="455">
        <f t="shared" ca="1" si="164"/>
        <v>12168534514869.703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12168534514869.703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50702227145.290428</v>
      </c>
      <c r="L4265" s="455">
        <f t="shared" ca="1" si="164"/>
        <v>12219236742014.994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12219236742014.994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50913486425.062477</v>
      </c>
      <c r="L4266" s="455">
        <f t="shared" ca="1" si="164"/>
        <v>12270150228440.057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12270150228440.057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51125625951.833572</v>
      </c>
      <c r="L4267" s="455">
        <f t="shared" ca="1" si="164"/>
        <v>12321275854391.891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12321275854391.891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51338649393.299545</v>
      </c>
      <c r="L4268" s="455">
        <f t="shared" ca="1" si="164"/>
        <v>12372614503785.189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12372614503785.189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51552560432.438286</v>
      </c>
      <c r="L4269" s="455">
        <f t="shared" ca="1" si="164"/>
        <v>12424167064217.627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12424167064217.627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51767362767.573448</v>
      </c>
      <c r="L4270" s="455">
        <f t="shared" ca="1" si="164"/>
        <v>12475934426985.201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12475934426985.201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51983060112.438339</v>
      </c>
      <c r="L4271" s="455">
        <f t="shared" ca="1" si="164"/>
        <v>12527917487097.639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12527917487097.639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52199656196.240158</v>
      </c>
      <c r="L4272" s="455">
        <f t="shared" ca="1" si="164"/>
        <v>12580117143293.879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12580117143293.879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52417154763.724495</v>
      </c>
      <c r="L4273" s="455">
        <f t="shared" ca="1" si="164"/>
        <v>12632534298057.604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12632534298057.604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52635559575.240013</v>
      </c>
      <c r="L4274" s="455">
        <f t="shared" ca="1" si="164"/>
        <v>12685169857632.844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12685169857632.844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52854874406.803513</v>
      </c>
      <c r="L4275" s="455">
        <f t="shared" ca="1" si="164"/>
        <v>12738024732039.646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12738024732039.646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53075103050.165192</v>
      </c>
      <c r="L4276" s="455">
        <f t="shared" ca="1" si="164"/>
        <v>12791099835089.813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12791099835089.813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53296249312.874222</v>
      </c>
      <c r="L4277" s="455">
        <f t="shared" ca="1" si="164"/>
        <v>12844396084402.688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12844396084402.688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53518317018.344528</v>
      </c>
      <c r="L4278" s="455">
        <f t="shared" ca="1" si="164"/>
        <v>12897914401421.031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12897914401421.031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53741310005.920959</v>
      </c>
      <c r="L4279" s="455">
        <f t="shared" ca="1" si="164"/>
        <v>12951655711426.953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12951655711426.953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53965232130.945641</v>
      </c>
      <c r="L4280" s="455">
        <f t="shared" ca="1" si="164"/>
        <v>13005620943557.898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13005620943557.898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54190087264.824577</v>
      </c>
      <c r="L4281" s="455">
        <f t="shared" ca="1" si="164"/>
        <v>13059811030822.723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13059811030822.723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54415879295.094681</v>
      </c>
      <c r="L4282" s="455">
        <f t="shared" ca="1" si="164"/>
        <v>13114226910117.816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13114226910117.816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54642612125.490898</v>
      </c>
      <c r="L4283" s="455">
        <f t="shared" ca="1" si="164"/>
        <v>13168869522243.307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13168869522243.307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54870289676.013779</v>
      </c>
      <c r="L4284" s="455">
        <f t="shared" ca="1" si="164"/>
        <v>13223739811919.32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13223739811919.32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55098915882.997169</v>
      </c>
      <c r="L4285" s="455">
        <f t="shared" ca="1" si="164"/>
        <v>13278838727802.318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13278838727802.318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55328494699.176323</v>
      </c>
      <c r="L4286" s="455">
        <f t="shared" ca="1" si="164"/>
        <v>13334167222501.494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13334167222501.494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55559030093.756226</v>
      </c>
      <c r="L4287" s="455">
        <f t="shared" ca="1" si="164"/>
        <v>13389726252595.25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13389726252595.25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55790526052.480209</v>
      </c>
      <c r="L4288" s="455">
        <f t="shared" ca="1" si="164"/>
        <v>13445516778647.73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13445516778647.73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56022986577.698875</v>
      </c>
      <c r="L4289" s="455">
        <f t="shared" ca="1" si="164"/>
        <v>13501539765225.43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13501539765225.43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56256415688.439293</v>
      </c>
      <c r="L4290" s="455">
        <f t="shared" ca="1" si="164"/>
        <v>13557796180913.869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13557796180913.869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56490817420.474457</v>
      </c>
      <c r="L4291" s="455">
        <f t="shared" ca="1" si="164"/>
        <v>13614286998334.344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13614286998334.344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56726195826.393097</v>
      </c>
      <c r="L4292" s="455">
        <f t="shared" ca="1" si="164"/>
        <v>13671013194160.736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13671013194160.736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56962554975.669731</v>
      </c>
      <c r="L4293" s="455">
        <f t="shared" ca="1" si="164"/>
        <v>13727975749136.406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13727975749136.406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57199898954.735023</v>
      </c>
      <c r="L4294" s="455">
        <f t="shared" ca="1" si="164"/>
        <v>13785175648091.141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13785175648091.141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57438231867.046417</v>
      </c>
      <c r="L4295" s="455">
        <f t="shared" ca="1" si="164"/>
        <v>13842613879958.188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13842613879958.188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57677557833.159111</v>
      </c>
      <c r="L4296" s="455">
        <f t="shared" ca="1" si="164"/>
        <v>13900291437791.346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13900291437791.346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57917880990.797264</v>
      </c>
      <c r="L4297" s="455">
        <f t="shared" ca="1" si="164"/>
        <v>13958209318782.143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13958209318782.143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58159205494.925591</v>
      </c>
      <c r="L4298" s="455">
        <f t="shared" ca="1" si="164"/>
        <v>14016368524277.068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14016368524277.068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58401535517.821114</v>
      </c>
      <c r="L4299" s="455">
        <f t="shared" ca="1" si="164"/>
        <v>14074770059794.889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14074770059794.889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58644875249.14537</v>
      </c>
      <c r="L4300" s="455">
        <f t="shared" ca="1" si="164"/>
        <v>14133414935044.033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14133414935044.033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58889228896.016815</v>
      </c>
      <c r="L4301" s="455">
        <f t="shared" ca="1" si="164"/>
        <v>14192304163940.051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14192304163940.051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59134600683.083542</v>
      </c>
      <c r="L4302" s="455">
        <f t="shared" ca="1" si="164"/>
        <v>14251438764623.135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14251438764623.135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59380994852.596397</v>
      </c>
      <c r="L4303" s="455">
        <f t="shared" ca="1" si="164"/>
        <v>14310819759475.73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14310819759475.73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59628415664.482208</v>
      </c>
      <c r="L4304" s="455">
        <f t="shared" ca="1" si="164"/>
        <v>14370448175140.213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14370448175140.213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59876867396.417564</v>
      </c>
      <c r="L4305" s="455">
        <f t="shared" ca="1" si="164"/>
        <v>14430325042536.631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14430325042536.631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60126354343.902634</v>
      </c>
      <c r="L4306" s="455">
        <f t="shared" ca="1" si="164"/>
        <v>14490451396880.533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14490451396880.533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60376880820.335548</v>
      </c>
      <c r="L4307" s="455">
        <f t="shared" ca="1" si="164"/>
        <v>14550828277700.869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14550828277700.869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60628451157.086945</v>
      </c>
      <c r="L4308" s="455">
        <f t="shared" ca="1" si="164"/>
        <v>14611456728857.957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14611456728857.957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60881069703.574821</v>
      </c>
      <c r="L4309" s="455">
        <f t="shared" ca="1" si="164"/>
        <v>14672337798561.531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14672337798561.531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61134740827.339722</v>
      </c>
      <c r="L4310" s="455">
        <f t="shared" ca="1" si="164"/>
        <v>14733472539388.871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14733472539388.871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61389468914.120293</v>
      </c>
      <c r="L4311" s="455">
        <f t="shared" ca="1" si="164"/>
        <v>14794862008302.992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14794862008302.992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61645258367.929131</v>
      </c>
      <c r="L4312" s="455">
        <f t="shared" ca="1" si="164"/>
        <v>14856507266670.922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14856507266670.922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61902113611.12883</v>
      </c>
      <c r="L4313" s="455">
        <f t="shared" ca="1" si="164"/>
        <v>14918409380282.051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14918409380282.051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62160039084.508553</v>
      </c>
      <c r="L4314" s="455">
        <f t="shared" ca="1" si="164"/>
        <v>14980569419366.559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14980569419366.559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62419039247.360664</v>
      </c>
      <c r="L4315" s="455">
        <f t="shared" ca="1" si="164"/>
        <v>15042988458613.92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15042988458613.92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62679118577.557991</v>
      </c>
      <c r="L4316" s="455">
        <f t="shared" ca="1" si="164"/>
        <v>15105667577191.479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15105667577191.479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62940281571.631157</v>
      </c>
      <c r="L4317" s="455">
        <f t="shared" ca="1" si="164"/>
        <v>15168607858763.109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15168607858763.109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63202532744.846291</v>
      </c>
      <c r="L4318" s="455">
        <f t="shared" ca="1" si="164"/>
        <v>15231810391507.955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15231810391507.955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63465876631.283142</v>
      </c>
      <c r="L4319" s="455">
        <f t="shared" ca="1" si="164"/>
        <v>15295276268139.238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15295276268139.238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63730317783.91349</v>
      </c>
      <c r="L4320" s="455">
        <f t="shared" ca="1" si="164"/>
        <v>15359006585923.152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15359006585923.152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63995860774.679802</v>
      </c>
      <c r="L4321" s="455">
        <f t="shared" ca="1" si="164"/>
        <v>15423002446697.832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15423002446697.832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64262510194.57431</v>
      </c>
      <c r="L4322" s="455">
        <f t="shared" ca="1" si="164"/>
        <v>15487264956892.406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15487264956892.406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64530270653.718361</v>
      </c>
      <c r="L4323" s="455">
        <f t="shared" ca="1" si="164"/>
        <v>15551795227546.125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15551795227546.125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64799146781.442192</v>
      </c>
      <c r="L4324" s="455">
        <f t="shared" ca="1" si="164"/>
        <v>15616594374327.566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15616594374327.566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65069143226.364853</v>
      </c>
      <c r="L4325" s="455">
        <f t="shared" ca="1" si="164"/>
        <v>15681663517553.932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15681663517553.932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65340264656.474724</v>
      </c>
      <c r="L4326" s="455">
        <f t="shared" ca="1" si="164"/>
        <v>15747003782210.406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15747003782210.406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65612515759.210014</v>
      </c>
      <c r="L4327" s="455">
        <f t="shared" ca="1" si="164"/>
        <v>15812616297969.617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15812616297969.617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65885901241.54007</v>
      </c>
      <c r="L4328" s="455">
        <f t="shared" ca="1" si="164"/>
        <v>15878502199211.158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15878502199211.158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66160425830.046494</v>
      </c>
      <c r="L4329" s="455">
        <f t="shared" ca="1" si="164"/>
        <v>15944662625041.205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15944662625041.205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66436094271.00502</v>
      </c>
      <c r="L4330" s="455">
        <f t="shared" ca="1" si="164"/>
        <v>16011098719312.211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16011098719312.211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66712911330.467545</v>
      </c>
      <c r="L4331" s="455">
        <f t="shared" ca="1" si="164"/>
        <v>16077811630642.678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16077811630642.678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66990881794.344482</v>
      </c>
      <c r="L4332" s="455">
        <f t="shared" ca="1" si="164"/>
        <v>16144802512437.021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16144802512437.021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67270010468.487595</v>
      </c>
      <c r="L4333" s="455">
        <f t="shared" ca="1" si="164"/>
        <v>16212072522905.51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16212072522905.51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67550302178.772949</v>
      </c>
      <c r="L4334" s="455">
        <f t="shared" ca="1" si="164"/>
        <v>16279622825084.283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16279622825084.283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67831761771.184517</v>
      </c>
      <c r="L4335" s="455">
        <f t="shared" ca="1" si="164"/>
        <v>16347454586855.467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16347454586855.467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68114394111.897789</v>
      </c>
      <c r="L4336" s="455">
        <f t="shared" ca="1" si="164"/>
        <v>16415568980967.365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16415568980967.365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68398204087.364021</v>
      </c>
      <c r="L4337" s="455">
        <f t="shared" ca="1" si="164"/>
        <v>16483967185054.729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16483967185054.729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68683196604.394699</v>
      </c>
      <c r="L4338" s="455">
        <f t="shared" ca="1" si="164"/>
        <v>16552650381659.123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16552650381659.123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68969376590.246338</v>
      </c>
      <c r="L4339" s="455">
        <f t="shared" ca="1" si="164"/>
        <v>16621619758249.369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16621619758249.369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69256748992.705704</v>
      </c>
      <c r="L4340" s="455">
        <f t="shared" ca="1" si="164"/>
        <v>16690876507242.074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16690876507242.074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69545318780.175308</v>
      </c>
      <c r="L4341" s="455">
        <f t="shared" ca="1" si="164"/>
        <v>16760421826022.25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16760421826022.25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69835090941.759369</v>
      </c>
      <c r="L4342" s="455">
        <f t="shared" ca="1" si="164"/>
        <v>16830256916964.01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16830256916964.01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70126070487.350052</v>
      </c>
      <c r="L4343" s="455">
        <f t="shared" ref="L4343:L4597" ca="1" si="169">I4343-J4343+K4343</f>
        <v>16900382987451.359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16900382987451.359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70418262447.713989</v>
      </c>
      <c r="L4344" s="455">
        <f t="shared" ca="1" si="169"/>
        <v>16970801249899.074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16970801249899.074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70711671874.579468</v>
      </c>
      <c r="L4345" s="455">
        <f t="shared" ca="1" si="169"/>
        <v>17041512921773.654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17041512921773.654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71006303840.723557</v>
      </c>
      <c r="L4346" s="455">
        <f t="shared" ca="1" si="169"/>
        <v>17112519225614.377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17112519225614.377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71302163440.059891</v>
      </c>
      <c r="L4347" s="455">
        <f t="shared" ca="1" si="169"/>
        <v>17183821389054.438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17183821389054.438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71599255787.726822</v>
      </c>
      <c r="L4348" s="455">
        <f t="shared" ca="1" si="169"/>
        <v>17255420644842.164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17255420644842.164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71897586020.17569</v>
      </c>
      <c r="L4349" s="455">
        <f t="shared" ca="1" si="169"/>
        <v>17327318230862.34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17327318230862.34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72197159295.259735</v>
      </c>
      <c r="L4350" s="455">
        <f t="shared" ca="1" si="169"/>
        <v>17399515390157.6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17399515390157.6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72497980792.323334</v>
      </c>
      <c r="L4351" s="455">
        <f t="shared" ca="1" si="169"/>
        <v>17472013370949.924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17472013370949.924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72800055712.291351</v>
      </c>
      <c r="L4352" s="455">
        <f t="shared" ca="1" si="169"/>
        <v>17544813426662.215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17544813426662.215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73103389277.759232</v>
      </c>
      <c r="L4353" s="455">
        <f t="shared" ca="1" si="169"/>
        <v>17617916815939.973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17617916815939.973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73407986733.083221</v>
      </c>
      <c r="L4354" s="455">
        <f t="shared" ca="1" si="169"/>
        <v>17691324802673.055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17691324802673.055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73713853344.471054</v>
      </c>
      <c r="L4355" s="455">
        <f t="shared" ca="1" si="169"/>
        <v>17765038656017.527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17765038656017.527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74020994400.073029</v>
      </c>
      <c r="L4356" s="455">
        <f t="shared" ca="1" si="169"/>
        <v>17839059650417.602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17839059650417.602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74329415210.073334</v>
      </c>
      <c r="L4357" s="455">
        <f t="shared" ca="1" si="169"/>
        <v>17913389065627.676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17913389065627.676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74639121106.781982</v>
      </c>
      <c r="L4358" s="455">
        <f t="shared" ca="1" si="169"/>
        <v>17988028186734.457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17988028186734.457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74950117444.726898</v>
      </c>
      <c r="L4359" s="455">
        <f t="shared" ca="1" si="169"/>
        <v>18062978304179.184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18062978304179.184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75262409600.746597</v>
      </c>
      <c r="L4360" s="455">
        <f t="shared" ca="1" si="169"/>
        <v>18138240713779.93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18138240713779.93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75576002974.083038</v>
      </c>
      <c r="L4361" s="455">
        <f t="shared" ca="1" si="169"/>
        <v>18213816716754.012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18213816716754.012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75890902986.475052</v>
      </c>
      <c r="L4362" s="455">
        <f t="shared" ca="1" si="169"/>
        <v>18289707619740.488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18289707619740.488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76207115082.252029</v>
      </c>
      <c r="L4363" s="455">
        <f t="shared" ca="1" si="169"/>
        <v>18365914734822.742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18365914734822.742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76524644728.428085</v>
      </c>
      <c r="L4364" s="455">
        <f t="shared" ca="1" si="169"/>
        <v>18442439379551.172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18442439379551.172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76843497414.796555</v>
      </c>
      <c r="L4365" s="455">
        <f t="shared" ca="1" si="169"/>
        <v>18519282876965.969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18519282876965.969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77163678654.024872</v>
      </c>
      <c r="L4366" s="455">
        <f t="shared" ca="1" si="169"/>
        <v>18596446555619.992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18596446555619.992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77485193981.749969</v>
      </c>
      <c r="L4367" s="455">
        <f t="shared" ca="1" si="169"/>
        <v>18673931749601.742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18673931749601.742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77808048956.67392</v>
      </c>
      <c r="L4368" s="455">
        <f t="shared" ca="1" si="169"/>
        <v>18751739798558.418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18751739798558.418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78132249160.66008</v>
      </c>
      <c r="L4369" s="455">
        <f t="shared" ca="1" si="169"/>
        <v>18829872047719.078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18829872047719.078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78457800198.829498</v>
      </c>
      <c r="L4370" s="455">
        <f t="shared" ca="1" si="169"/>
        <v>18908329847917.906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18908329847917.906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78784707699.657944</v>
      </c>
      <c r="L4371" s="455">
        <f t="shared" ca="1" si="169"/>
        <v>18987114555617.563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18987114555617.563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79112977315.073181</v>
      </c>
      <c r="L4372" s="455">
        <f t="shared" ca="1" si="169"/>
        <v>19066227532932.637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19066227532932.637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79442614720.552658</v>
      </c>
      <c r="L4373" s="455">
        <f t="shared" ca="1" si="169"/>
        <v>19145670147653.188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19145670147653.188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79773625615.221619</v>
      </c>
      <c r="L4374" s="455">
        <f t="shared" ca="1" si="169"/>
        <v>19225443773268.41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19225443773268.41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80106015721.951706</v>
      </c>
      <c r="L4375" s="455">
        <f t="shared" ca="1" si="169"/>
        <v>19305549788990.363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19305549788990.363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80439790787.459839</v>
      </c>
      <c r="L4376" s="455">
        <f t="shared" ca="1" si="169"/>
        <v>19385989579777.824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19385989579777.824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80774956582.407593</v>
      </c>
      <c r="L4377" s="455">
        <f t="shared" ca="1" si="169"/>
        <v>19466764536360.23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19466764536360.23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81111518901.500961</v>
      </c>
      <c r="L4378" s="455">
        <f t="shared" ca="1" si="169"/>
        <v>19547876055261.73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19547876055261.73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81449483563.590546</v>
      </c>
      <c r="L4379" s="455">
        <f t="shared" ca="1" si="169"/>
        <v>19629325538825.32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19629325538825.32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81788856411.772171</v>
      </c>
      <c r="L4380" s="455">
        <f t="shared" ca="1" si="169"/>
        <v>19711114395237.094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19711114395237.094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82129643313.487885</v>
      </c>
      <c r="L4381" s="455">
        <f t="shared" ca="1" si="169"/>
        <v>19793244038550.582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19793244038550.582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82471850160.627426</v>
      </c>
      <c r="L4382" s="455">
        <f t="shared" ca="1" si="169"/>
        <v>19875715888711.211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19875715888711.211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82815482869.630051</v>
      </c>
      <c r="L4383" s="455">
        <f t="shared" ca="1" si="169"/>
        <v>19958531371580.84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19958531371580.84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83160547381.586838</v>
      </c>
      <c r="L4384" s="455">
        <f t="shared" ca="1" si="169"/>
        <v>20041691918962.426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20041691918962.426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83507049662.343445</v>
      </c>
      <c r="L4385" s="455">
        <f t="shared" ca="1" si="169"/>
        <v>20125198968624.77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20125198968624.77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83854995702.60321</v>
      </c>
      <c r="L4386" s="455">
        <f t="shared" ca="1" si="169"/>
        <v>20209053964327.371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20209053964327.371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84204391518.030716</v>
      </c>
      <c r="L4387" s="455">
        <f t="shared" ca="1" si="169"/>
        <v>20293258355845.402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20293258355845.402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84555243149.355835</v>
      </c>
      <c r="L4388" s="455">
        <f t="shared" ca="1" si="169"/>
        <v>20377813598994.758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20377813598994.758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84907556662.478149</v>
      </c>
      <c r="L4389" s="455">
        <f t="shared" ca="1" si="169"/>
        <v>20462721155657.234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20462721155657.234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85261338148.571808</v>
      </c>
      <c r="L4390" s="455">
        <f t="shared" ca="1" si="169"/>
        <v>20547982493805.805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20547982493805.805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85616593724.190857</v>
      </c>
      <c r="L4391" s="455">
        <f t="shared" ca="1" si="169"/>
        <v>20633599087529.996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20633599087529.996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85973329531.374985</v>
      </c>
      <c r="L4392" s="455">
        <f t="shared" ca="1" si="169"/>
        <v>20719572417061.371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20719572417061.371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86331551737.755707</v>
      </c>
      <c r="L4393" s="455">
        <f t="shared" ca="1" si="169"/>
        <v>20805903968799.125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20805903968799.125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86691266536.663025</v>
      </c>
      <c r="L4394" s="455">
        <f t="shared" ca="1" si="169"/>
        <v>20892595235335.789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20892595235335.789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87052480147.232452</v>
      </c>
      <c r="L4395" s="455">
        <f t="shared" ca="1" si="169"/>
        <v>20979647715483.023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20979647715483.023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87415198814.512604</v>
      </c>
      <c r="L4396" s="455">
        <f t="shared" ca="1" si="169"/>
        <v>21067062914297.535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21067062914297.535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87779428809.573059</v>
      </c>
      <c r="L4397" s="455">
        <f t="shared" ca="1" si="169"/>
        <v>21154842343107.109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21154842343107.109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88145176429.612961</v>
      </c>
      <c r="L4398" s="455">
        <f t="shared" ca="1" si="169"/>
        <v>21242987519536.723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21242987519536.723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88512447998.069672</v>
      </c>
      <c r="L4399" s="455">
        <f t="shared" ca="1" si="169"/>
        <v>21331499967534.793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21331499967534.793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88881249864.728302</v>
      </c>
      <c r="L4400" s="455">
        <f t="shared" ca="1" si="169"/>
        <v>21420381217399.52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21420381217399.52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89251588405.831329</v>
      </c>
      <c r="L4401" s="455">
        <f t="shared" ca="1" si="169"/>
        <v>21509632805805.352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21509632805805.352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89623470024.188965</v>
      </c>
      <c r="L4402" s="455">
        <f t="shared" ca="1" si="169"/>
        <v>21599256275829.539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21599256275829.539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89996901149.289749</v>
      </c>
      <c r="L4403" s="455">
        <f t="shared" ca="1" si="169"/>
        <v>21689253176978.828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21689253176978.828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90371888237.411789</v>
      </c>
      <c r="L4404" s="455">
        <f t="shared" ca="1" si="169"/>
        <v>21779625065216.238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21779625065216.238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90748437771.734329</v>
      </c>
      <c r="L4405" s="455">
        <f t="shared" ca="1" si="169"/>
        <v>21870373502987.973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21870373502987.973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91126556262.44989</v>
      </c>
      <c r="L4406" s="455">
        <f t="shared" ca="1" si="169"/>
        <v>21961500059250.422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21961500059250.422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91506250246.876755</v>
      </c>
      <c r="L4407" s="455">
        <f t="shared" ca="1" si="169"/>
        <v>22053006309497.297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22053006309497.297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91887526289.572067</v>
      </c>
      <c r="L4408" s="455">
        <f t="shared" ca="1" si="169"/>
        <v>22144893835786.867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22144893835786.867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92270390982.445282</v>
      </c>
      <c r="L4409" s="455">
        <f t="shared" ca="1" si="169"/>
        <v>22237164226769.313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22237164226769.313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92654850944.872131</v>
      </c>
      <c r="L4410" s="455">
        <f t="shared" ca="1" si="169"/>
        <v>22329819077714.184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22329819077714.184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93040912823.809097</v>
      </c>
      <c r="L4411" s="455">
        <f t="shared" ca="1" si="169"/>
        <v>22422859990537.992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22422859990537.992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93428583293.908295</v>
      </c>
      <c r="L4412" s="455">
        <f t="shared" ca="1" si="169"/>
        <v>22516288573831.902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22516288573831.902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93817869057.632919</v>
      </c>
      <c r="L4413" s="455">
        <f t="shared" ca="1" si="169"/>
        <v>22610106442889.535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22610106442889.535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94208776845.373062</v>
      </c>
      <c r="L4414" s="455">
        <f t="shared" ca="1" si="169"/>
        <v>22704315219734.91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22704315219734.91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94601313415.562119</v>
      </c>
      <c r="L4415" s="455">
        <f t="shared" ca="1" si="169"/>
        <v>22798916533150.473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22798916533150.473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94995485554.79364</v>
      </c>
      <c r="L4416" s="455">
        <f t="shared" ca="1" si="169"/>
        <v>22893912018705.266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22893912018705.266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95391300077.938599</v>
      </c>
      <c r="L4417" s="455">
        <f t="shared" ca="1" si="169"/>
        <v>22989303318783.203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22989303318783.203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95788763828.263351</v>
      </c>
      <c r="L4418" s="455">
        <f t="shared" ca="1" si="169"/>
        <v>23085092082611.465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23085092082611.465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96187883677.547775</v>
      </c>
      <c r="L4419" s="455">
        <f t="shared" ca="1" si="169"/>
        <v>23181279966289.012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23181279966289.012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96588666526.204208</v>
      </c>
      <c r="L4420" s="455">
        <f t="shared" ca="1" si="169"/>
        <v>23277868632815.215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23277868632815.215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96991119303.396729</v>
      </c>
      <c r="L4421" s="455">
        <f t="shared" ca="1" si="169"/>
        <v>23374859752118.613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23374859752118.613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97395248967.160889</v>
      </c>
      <c r="L4422" s="455">
        <f t="shared" ca="1" si="169"/>
        <v>23472255001085.773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23472255001085.773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97801062504.524048</v>
      </c>
      <c r="L4423" s="455">
        <f t="shared" ca="1" si="169"/>
        <v>23570056063590.297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23570056063590.297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98208566931.626236</v>
      </c>
      <c r="L4424" s="455">
        <f t="shared" ca="1" si="169"/>
        <v>23668264630521.922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23668264630521.922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98617769293.841339</v>
      </c>
      <c r="L4425" s="455">
        <f t="shared" ca="1" si="169"/>
        <v>23766882399815.762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23766882399815.762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99028676665.899002</v>
      </c>
      <c r="L4426" s="455">
        <f t="shared" ca="1" si="169"/>
        <v>23865911076481.66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23865911076481.66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99441296152.006912</v>
      </c>
      <c r="L4427" s="455">
        <f t="shared" ca="1" si="169"/>
        <v>23965352372633.668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23965352372633.668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99855634885.973618</v>
      </c>
      <c r="L4428" s="455">
        <f t="shared" ca="1" si="169"/>
        <v>24065208007519.641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24065208007519.641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100271700031.33183</v>
      </c>
      <c r="L4429" s="455">
        <f t="shared" ca="1" si="169"/>
        <v>24165479707550.973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24165479707550.973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100689498781.46239</v>
      </c>
      <c r="L4430" s="455">
        <f t="shared" ca="1" si="169"/>
        <v>24266169206332.434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24266169206332.434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101109038359.71848</v>
      </c>
      <c r="L4431" s="455">
        <f t="shared" ca="1" si="169"/>
        <v>24367278244692.152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24367278244692.152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101530326019.55063</v>
      </c>
      <c r="L4432" s="455">
        <f t="shared" ca="1" si="169"/>
        <v>24468808570711.703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24468808570711.703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101953369044.6321</v>
      </c>
      <c r="L4433" s="455">
        <f t="shared" ca="1" si="169"/>
        <v>24570761939756.336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24570761939756.336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102378174748.98473</v>
      </c>
      <c r="L4434" s="455">
        <f t="shared" ca="1" si="169"/>
        <v>24673140114505.32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24673140114505.32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102804750477.1055</v>
      </c>
      <c r="L4435" s="455">
        <f t="shared" ca="1" si="169"/>
        <v>24775944864982.426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24775944864982.426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103233103604.09344</v>
      </c>
      <c r="L4436" s="455">
        <f t="shared" ca="1" si="169"/>
        <v>24879177968586.52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24879177968586.52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103663241535.77716</v>
      </c>
      <c r="L4437" s="455">
        <f t="shared" ca="1" si="169"/>
        <v>24982841210122.297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24982841210122.297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104095171708.8429</v>
      </c>
      <c r="L4438" s="455">
        <f t="shared" ca="1" si="169"/>
        <v>25086936381831.141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25086936381831.141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104528901590.96309</v>
      </c>
      <c r="L4439" s="455">
        <f t="shared" ca="1" si="169"/>
        <v>25191465283422.105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25191465283422.105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104964438680.92545</v>
      </c>
      <c r="L4440" s="455">
        <f t="shared" ca="1" si="169"/>
        <v>25296429722103.031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25296429722103.031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105401790508.76263</v>
      </c>
      <c r="L4441" s="455">
        <f t="shared" ca="1" si="169"/>
        <v>25401831512611.793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25401831512611.793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105840964635.88248</v>
      </c>
      <c r="L4442" s="455">
        <f t="shared" ca="1" si="169"/>
        <v>25507672477247.676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25507672477247.676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106281968655.19865</v>
      </c>
      <c r="L4443" s="455">
        <f t="shared" ca="1" si="169"/>
        <v>25613954445902.875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25613954445902.875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106724810191.26198</v>
      </c>
      <c r="L4444" s="455">
        <f t="shared" ca="1" si="169"/>
        <v>25720679256094.137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25720679256094.137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107169496900.39224</v>
      </c>
      <c r="L4445" s="455">
        <f t="shared" ca="1" si="169"/>
        <v>25827848752994.527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25827848752994.527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107616036470.81053</v>
      </c>
      <c r="L4446" s="455">
        <f t="shared" ca="1" si="169"/>
        <v>25935464789465.336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25935464789465.336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108064436622.77223</v>
      </c>
      <c r="L4447" s="455">
        <f t="shared" ca="1" si="169"/>
        <v>26043529226088.109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26043529226088.109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108514705108.70045</v>
      </c>
      <c r="L4448" s="455">
        <f t="shared" ca="1" si="169"/>
        <v>26152043931196.809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26152043931196.809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108966849713.32004</v>
      </c>
      <c r="L4449" s="455">
        <f t="shared" ca="1" si="169"/>
        <v>26261010780910.129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26261010780910.129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109420878253.79221</v>
      </c>
      <c r="L4450" s="455">
        <f t="shared" ca="1" si="169"/>
        <v>26370431659163.922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26370431659163.922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109876798579.84967</v>
      </c>
      <c r="L4451" s="455">
        <f t="shared" ca="1" si="169"/>
        <v>26480308457743.773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26480308457743.773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110334618573.93239</v>
      </c>
      <c r="L4452" s="455">
        <f t="shared" ca="1" si="169"/>
        <v>26590643076317.707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26590643076317.707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110794346151.32378</v>
      </c>
      <c r="L4453" s="455">
        <f t="shared" ca="1" si="169"/>
        <v>26701437422469.031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26701437422469.031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111255989260.28763</v>
      </c>
      <c r="L4454" s="455">
        <f t="shared" ca="1" si="169"/>
        <v>26812693411729.32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26812693411729.32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111719555882.20551</v>
      </c>
      <c r="L4455" s="455">
        <f t="shared" ca="1" si="169"/>
        <v>26924412967611.527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26924412967611.527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112185054031.71469</v>
      </c>
      <c r="L4456" s="455">
        <f t="shared" ca="1" si="169"/>
        <v>27036598021643.242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27036598021643.242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112652491756.84685</v>
      </c>
      <c r="L4457" s="455">
        <f t="shared" ca="1" si="169"/>
        <v>27149250513400.09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27149250513400.09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113121877139.16704</v>
      </c>
      <c r="L4458" s="455">
        <f t="shared" ca="1" si="169"/>
        <v>27262372390539.258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27262372390539.258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113593218293.91357</v>
      </c>
      <c r="L4459" s="455">
        <f t="shared" ca="1" si="169"/>
        <v>27375965608833.172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27375965608833.172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114066523370.13821</v>
      </c>
      <c r="L4460" s="455">
        <f t="shared" ca="1" si="169"/>
        <v>27490032132203.309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27490032132203.309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114541800550.84712</v>
      </c>
      <c r="L4461" s="455">
        <f t="shared" ca="1" si="169"/>
        <v>27604573932754.156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27604573932754.156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115019058053.14232</v>
      </c>
      <c r="L4462" s="455">
        <f t="shared" ca="1" si="169"/>
        <v>27719592990807.297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27719592990807.297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115498304128.36374</v>
      </c>
      <c r="L4463" s="455">
        <f t="shared" ca="1" si="169"/>
        <v>27835091294935.66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27835091294935.66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115979547062.23192</v>
      </c>
      <c r="L4464" s="455">
        <f t="shared" ca="1" si="169"/>
        <v>27951070841997.891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27951070841997.891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116462795174.99121</v>
      </c>
      <c r="L4465" s="455">
        <f t="shared" ca="1" si="169"/>
        <v>28067533637172.883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28067533637172.883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116948056821.55368</v>
      </c>
      <c r="L4466" s="455">
        <f t="shared" ca="1" si="169"/>
        <v>28184481693994.438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28184481693994.438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117435340391.64349</v>
      </c>
      <c r="L4467" s="455">
        <f t="shared" ca="1" si="169"/>
        <v>28301917034386.082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28301917034386.082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117924654309.942</v>
      </c>
      <c r="L4468" s="455">
        <f t="shared" ca="1" si="169"/>
        <v>28419841688696.023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28419841688696.023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118416007036.23341</v>
      </c>
      <c r="L4469" s="455">
        <f t="shared" ca="1" si="169"/>
        <v>28538257695732.258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28538257695732.258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118909407065.55107</v>
      </c>
      <c r="L4470" s="455">
        <f t="shared" ca="1" si="169"/>
        <v>28657167102797.809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28657167102797.809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119404862928.32422</v>
      </c>
      <c r="L4471" s="455">
        <f t="shared" ca="1" si="169"/>
        <v>28776571965726.133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28776571965726.133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119902383190.52556</v>
      </c>
      <c r="L4472" s="455">
        <f t="shared" ca="1" si="169"/>
        <v>28896474348916.66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28896474348916.66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120401976453.81941</v>
      </c>
      <c r="L4473" s="455">
        <f t="shared" ca="1" si="169"/>
        <v>29016876325370.48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29016876325370.48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120903651355.71033</v>
      </c>
      <c r="L4474" s="455">
        <f t="shared" ca="1" si="169"/>
        <v>29137779976726.191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29137779976726.191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121407416569.69246</v>
      </c>
      <c r="L4475" s="455">
        <f t="shared" ca="1" si="169"/>
        <v>29259187393295.883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29259187393295.883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121913280805.39952</v>
      </c>
      <c r="L4476" s="455">
        <f t="shared" ca="1" si="169"/>
        <v>29381100674101.281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29381100674101.281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122421252808.75534</v>
      </c>
      <c r="L4477" s="455">
        <f t="shared" ca="1" si="169"/>
        <v>29503521926910.035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29503521926910.035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122931341362.12517</v>
      </c>
      <c r="L4478" s="455">
        <f t="shared" ca="1" si="169"/>
        <v>29626453268272.16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29626453268272.16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123443555284.46733</v>
      </c>
      <c r="L4479" s="455">
        <f t="shared" ca="1" si="169"/>
        <v>29749896823556.629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29749896823556.629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123957903431.48593</v>
      </c>
      <c r="L4480" s="455">
        <f t="shared" ca="1" si="169"/>
        <v>29873854726988.113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29873854726988.113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124474394695.78378</v>
      </c>
      <c r="L4481" s="455">
        <f t="shared" ca="1" si="169"/>
        <v>29998329121683.898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29998329121683.898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124993038007.01624</v>
      </c>
      <c r="L4482" s="455">
        <f t="shared" ca="1" si="169"/>
        <v>30123322159690.914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30123322159690.914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125513842332.04547</v>
      </c>
      <c r="L4483" s="455">
        <f t="shared" ca="1" si="169"/>
        <v>30248836002022.961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30248836002022.961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126036816675.09567</v>
      </c>
      <c r="L4484" s="455">
        <f t="shared" ca="1" si="169"/>
        <v>30374872818698.055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30374872818698.055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126561970077.90855</v>
      </c>
      <c r="L4485" s="455">
        <f t="shared" ca="1" si="169"/>
        <v>30501434788775.965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30501434788775.965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127089311619.89986</v>
      </c>
      <c r="L4486" s="455">
        <f t="shared" ca="1" si="169"/>
        <v>30628524100395.863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30628524100395.863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127618850418.31612</v>
      </c>
      <c r="L4487" s="455">
        <f t="shared" ca="1" si="169"/>
        <v>30756142950814.18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30756142950814.18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128150595628.39241</v>
      </c>
      <c r="L4488" s="455">
        <f t="shared" ca="1" si="169"/>
        <v>30884293546442.57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30884293546442.57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128684556443.51071</v>
      </c>
      <c r="L4489" s="455">
        <f t="shared" ca="1" si="169"/>
        <v>31012978102886.082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31012978102886.082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129220742095.35867</v>
      </c>
      <c r="L4490" s="455">
        <f t="shared" ca="1" si="169"/>
        <v>31142198844981.441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31142198844981.441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129759161854.08934</v>
      </c>
      <c r="L4491" s="455">
        <f t="shared" ca="1" si="169"/>
        <v>31271958006835.531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31271958006835.531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130299825028.4814</v>
      </c>
      <c r="L4492" s="455">
        <f t="shared" ca="1" si="169"/>
        <v>31402257831864.012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31402257831864.012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130842740966.10007</v>
      </c>
      <c r="L4493" s="455">
        <f t="shared" ca="1" si="169"/>
        <v>31533100572830.113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31533100572830.113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131387919053.4588</v>
      </c>
      <c r="L4494" s="455">
        <f t="shared" ca="1" si="169"/>
        <v>31664488491883.57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31664488491883.57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131935368716.18156</v>
      </c>
      <c r="L4495" s="455">
        <f t="shared" ca="1" si="169"/>
        <v>31796423860599.75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31796423860599.75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132485099419.16563</v>
      </c>
      <c r="L4496" s="455">
        <f t="shared" ca="1" si="169"/>
        <v>31928908960018.914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31928908960018.914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133037120666.74547</v>
      </c>
      <c r="L4497" s="455">
        <f t="shared" ca="1" si="169"/>
        <v>32061946080685.66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32061946080685.66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133591442002.8569</v>
      </c>
      <c r="L4498" s="455">
        <f t="shared" ca="1" si="169"/>
        <v>32195537522688.516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32195537522688.516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134148073011.20215</v>
      </c>
      <c r="L4499" s="455">
        <f t="shared" ca="1" si="169"/>
        <v>32329685595699.719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32329685595699.719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134707023315.4155</v>
      </c>
      <c r="L4500" s="455">
        <f t="shared" ca="1" si="169"/>
        <v>32464392619015.133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32464392619015.133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135268302579.22974</v>
      </c>
      <c r="L4501" s="455">
        <f t="shared" ca="1" si="169"/>
        <v>32599660921594.363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32599660921594.363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135831920506.64319</v>
      </c>
      <c r="L4502" s="455">
        <f t="shared" ca="1" si="169"/>
        <v>32735492842101.008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32735492842101.008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136397886842.08754</v>
      </c>
      <c r="L4503" s="455">
        <f t="shared" ca="1" si="169"/>
        <v>32871890728943.094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32871890728943.094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136966211370.59624</v>
      </c>
      <c r="L4504" s="455">
        <f t="shared" ca="1" si="169"/>
        <v>33008856940313.691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33008856940313.691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137536903917.97372</v>
      </c>
      <c r="L4505" s="455">
        <f t="shared" ca="1" si="169"/>
        <v>33146393844231.664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33146393844231.664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138109974350.96527</v>
      </c>
      <c r="L4506" s="455">
        <f t="shared" ca="1" si="169"/>
        <v>33284503818582.629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33284503818582.629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138685432577.42761</v>
      </c>
      <c r="L4507" s="455">
        <f t="shared" ca="1" si="169"/>
        <v>33423189251160.055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33423189251160.055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139263288546.50021</v>
      </c>
      <c r="L4508" s="455">
        <f t="shared" ca="1" si="169"/>
        <v>33562452539706.555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33562452539706.555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139843552248.77731</v>
      </c>
      <c r="L4509" s="455">
        <f t="shared" ca="1" si="169"/>
        <v>33702296091955.332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33702296091955.332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140426233716.48056</v>
      </c>
      <c r="L4510" s="455">
        <f t="shared" ca="1" si="169"/>
        <v>33842722325671.813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33842722325671.813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141011343023.63254</v>
      </c>
      <c r="L4511" s="455">
        <f t="shared" ca="1" si="169"/>
        <v>33983733668695.445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33983733668695.445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141598890286.23102</v>
      </c>
      <c r="L4512" s="455">
        <f t="shared" ca="1" si="169"/>
        <v>34125332558981.676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34125332558981.676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142188885662.42365</v>
      </c>
      <c r="L4513" s="455">
        <f t="shared" ca="1" si="169"/>
        <v>34267521444644.098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34267521444644.098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142781339352.68375</v>
      </c>
      <c r="L4514" s="455">
        <f t="shared" ca="1" si="169"/>
        <v>34410302783996.781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34410302783996.781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143376261599.98657</v>
      </c>
      <c r="L4515" s="455">
        <f t="shared" ca="1" si="169"/>
        <v>34553679045596.77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34553679045596.77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143973662689.98651</v>
      </c>
      <c r="L4516" s="455">
        <f t="shared" ca="1" si="169"/>
        <v>34697652708286.758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34697652708286.758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144573552951.19482</v>
      </c>
      <c r="L4517" s="455">
        <f t="shared" ca="1" si="169"/>
        <v>34842226261237.953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34842226261237.953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145175942755.15814</v>
      </c>
      <c r="L4518" s="455">
        <f t="shared" ca="1" si="169"/>
        <v>34987402203993.109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34987402203993.109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145780842516.63794</v>
      </c>
      <c r="L4519" s="455">
        <f t="shared" ca="1" si="169"/>
        <v>35133183046509.746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35133183046509.746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146388262693.79062</v>
      </c>
      <c r="L4520" s="455">
        <f t="shared" ca="1" si="169"/>
        <v>35279571309203.539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35279571309203.539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146998213788.34808</v>
      </c>
      <c r="L4521" s="455">
        <f t="shared" ca="1" si="169"/>
        <v>35426569522991.891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35426569522991.891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147610706345.79953</v>
      </c>
      <c r="L4522" s="455">
        <f t="shared" ca="1" si="169"/>
        <v>35574180229337.688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35574180229337.688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148225750955.5737</v>
      </c>
      <c r="L4523" s="455">
        <f t="shared" ca="1" si="169"/>
        <v>35722405980293.258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35722405980293.258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148843358251.22189</v>
      </c>
      <c r="L4524" s="455">
        <f t="shared" ca="1" si="169"/>
        <v>35871249338544.477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35871249338544.477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149463538910.60199</v>
      </c>
      <c r="L4525" s="455">
        <f t="shared" ca="1" si="169"/>
        <v>36020712877455.078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36020712877455.078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150086303656.06284</v>
      </c>
      <c r="L4526" s="455">
        <f t="shared" ca="1" si="169"/>
        <v>36170799181111.141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36170799181111.141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150711663254.62976</v>
      </c>
      <c r="L4527" s="455">
        <f t="shared" ca="1" si="169"/>
        <v>36321510844365.773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36321510844365.773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151339628518.19073</v>
      </c>
      <c r="L4528" s="455">
        <f t="shared" ca="1" si="169"/>
        <v>36472850472883.961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36472850472883.961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151970210303.68317</v>
      </c>
      <c r="L4529" s="455">
        <f t="shared" ca="1" si="169"/>
        <v>36624820683187.641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36624820683187.641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152603419513.28183</v>
      </c>
      <c r="L4530" s="455">
        <f t="shared" ca="1" si="169"/>
        <v>36777424102700.922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36777424102700.922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153239267094.58716</v>
      </c>
      <c r="L4531" s="455">
        <f t="shared" ca="1" si="169"/>
        <v>36930663369795.508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36930663369795.508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153877764040.81461</v>
      </c>
      <c r="L4532" s="455">
        <f t="shared" ca="1" si="169"/>
        <v>37084541133836.32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37084541133836.32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154518921390.98468</v>
      </c>
      <c r="L4533" s="455">
        <f t="shared" ca="1" si="169"/>
        <v>37239060055227.305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37239060055227.305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155162750230.11377</v>
      </c>
      <c r="L4534" s="455">
        <f t="shared" ca="1" si="169"/>
        <v>37394222805457.422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37394222805457.422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155809261689.40591</v>
      </c>
      <c r="L4535" s="455">
        <f t="shared" ca="1" si="169"/>
        <v>37550032067146.828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37550032067146.828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156458466946.44513</v>
      </c>
      <c r="L4536" s="455">
        <f t="shared" ca="1" si="169"/>
        <v>37706490534093.273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37706490534093.273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157110377225.38864</v>
      </c>
      <c r="L4537" s="455">
        <f t="shared" ca="1" si="169"/>
        <v>37863600911318.664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37863600911318.664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157765003797.1611</v>
      </c>
      <c r="L4538" s="455">
        <f t="shared" ca="1" si="169"/>
        <v>38021365915115.828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38021365915115.828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158422357979.64929</v>
      </c>
      <c r="L4539" s="455">
        <f t="shared" ca="1" si="169"/>
        <v>38179788273095.477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38179788273095.477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159082451137.89783</v>
      </c>
      <c r="L4540" s="455">
        <f t="shared" ca="1" si="169"/>
        <v>38338870724233.375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38338870724233.375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159745294684.30573</v>
      </c>
      <c r="L4541" s="455">
        <f t="shared" ca="1" si="169"/>
        <v>38498616018917.68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38498616018917.68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160410900078.82367</v>
      </c>
      <c r="L4542" s="455">
        <f t="shared" ca="1" si="169"/>
        <v>38659026918996.5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38659026918996.5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161079278829.15207</v>
      </c>
      <c r="L4543" s="455">
        <f t="shared" ca="1" si="169"/>
        <v>38820106197825.648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38820106197825.648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161750442490.94019</v>
      </c>
      <c r="L4544" s="455">
        <f t="shared" ca="1" si="169"/>
        <v>38981856640316.586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38981856640316.586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162424402667.98578</v>
      </c>
      <c r="L4545" s="455">
        <f t="shared" ca="1" si="169"/>
        <v>39144281042984.57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39144281042984.57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163101171012.4357</v>
      </c>
      <c r="L4546" s="455">
        <f t="shared" ca="1" si="169"/>
        <v>39307382213997.008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39307382213997.008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163780759224.98752</v>
      </c>
      <c r="L4547" s="455">
        <f t="shared" ca="1" si="169"/>
        <v>39471162973221.992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39471162973221.992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164463179055.09164</v>
      </c>
      <c r="L4548" s="455">
        <f t="shared" ca="1" si="169"/>
        <v>39635626152277.086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39635626152277.086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165148442301.15451</v>
      </c>
      <c r="L4549" s="455">
        <f t="shared" ca="1" si="169"/>
        <v>39800774594578.242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39800774594578.242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165836560810.74268</v>
      </c>
      <c r="L4550" s="455">
        <f t="shared" ca="1" si="169"/>
        <v>39966611155388.984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39966611155388.984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166527546480.78745</v>
      </c>
      <c r="L4551" s="455">
        <f t="shared" ca="1" si="169"/>
        <v>40133138701869.773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40133138701869.773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167221411257.79071</v>
      </c>
      <c r="L4552" s="455">
        <f t="shared" ca="1" si="169"/>
        <v>40300360113127.563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40300360113127.563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167918167138.03149</v>
      </c>
      <c r="L4553" s="455">
        <f t="shared" ca="1" si="169"/>
        <v>40468278280265.594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40468278280265.594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168617826167.77332</v>
      </c>
      <c r="L4554" s="455">
        <f t="shared" ca="1" si="169"/>
        <v>40636896106433.367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40636896106433.367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169320400443.47235</v>
      </c>
      <c r="L4555" s="455">
        <f t="shared" ca="1" si="169"/>
        <v>40806216506876.836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40806216506876.836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170025902111.98682</v>
      </c>
      <c r="L4556" s="455">
        <f t="shared" ca="1" si="169"/>
        <v>40976242408988.82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40976242408988.82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170734343370.78674</v>
      </c>
      <c r="L4557" s="455">
        <f t="shared" ca="1" si="169"/>
        <v>41146976752359.609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41146976752359.609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171445736468.16504</v>
      </c>
      <c r="L4558" s="455">
        <f t="shared" ca="1" si="169"/>
        <v>41318422488827.773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41318422488827.773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172160093703.44907</v>
      </c>
      <c r="L4559" s="455">
        <f t="shared" ca="1" si="169"/>
        <v>41490582582531.219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41490582582531.219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172877427427.21341</v>
      </c>
      <c r="L4560" s="455">
        <f t="shared" ca="1" si="169"/>
        <v>41663460009958.43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41663460009958.43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173597750041.49347</v>
      </c>
      <c r="L4561" s="455">
        <f t="shared" ca="1" si="169"/>
        <v>41837057759999.922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41837057759999.922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174321073999.99966</v>
      </c>
      <c r="L4562" s="455">
        <f t="shared" ca="1" si="169"/>
        <v>42011378833999.922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42011378833999.922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175047411808.33301</v>
      </c>
      <c r="L4563" s="455">
        <f t="shared" ca="1" si="169"/>
        <v>42186426245808.258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42186426245808.258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175776776024.20108</v>
      </c>
      <c r="L4564" s="455">
        <f t="shared" ca="1" si="169"/>
        <v>42362203021832.461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42362203021832.461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176509179257.63525</v>
      </c>
      <c r="L4565" s="455">
        <f t="shared" ca="1" si="169"/>
        <v>42538712201090.094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42538712201090.094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177244634171.20871</v>
      </c>
      <c r="L4566" s="455">
        <f t="shared" ca="1" si="169"/>
        <v>42715956835261.305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42715956835261.305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177983153480.25543</v>
      </c>
      <c r="L4567" s="455">
        <f t="shared" ca="1" si="169"/>
        <v>42893939988741.563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42893939988741.563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178724749953.08984</v>
      </c>
      <c r="L4568" s="455">
        <f t="shared" ca="1" si="169"/>
        <v>43072664738694.656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43072664738694.656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179469436411.22772</v>
      </c>
      <c r="L4569" s="455">
        <f t="shared" ca="1" si="169"/>
        <v>43252134175105.883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43252134175105.883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180217225729.60785</v>
      </c>
      <c r="L4570" s="455">
        <f t="shared" ca="1" si="169"/>
        <v>43432351400835.492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43432351400835.492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180968130836.81454</v>
      </c>
      <c r="L4571" s="455">
        <f t="shared" ca="1" si="169"/>
        <v>43613319531672.305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43613319531672.305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181722164715.30127</v>
      </c>
      <c r="L4572" s="455">
        <f t="shared" ca="1" si="169"/>
        <v>43795041696387.609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43795041696387.609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182479340401.61505</v>
      </c>
      <c r="L4573" s="455">
        <f t="shared" ca="1" si="169"/>
        <v>43977521036789.227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43977521036789.227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183239670986.62177</v>
      </c>
      <c r="L4574" s="455">
        <f t="shared" ca="1" si="169"/>
        <v>44160760707775.852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44160760707775.852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184003169615.73273</v>
      </c>
      <c r="L4575" s="455">
        <f t="shared" ca="1" si="169"/>
        <v>44344763877391.586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44344763877391.586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184769849489.13159</v>
      </c>
      <c r="L4576" s="455">
        <f t="shared" ca="1" si="169"/>
        <v>44529533726880.719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44529533726880.719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185539723862.00299</v>
      </c>
      <c r="L4577" s="455">
        <f t="shared" ca="1" si="169"/>
        <v>44715073450742.719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44715073450742.719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186312806044.76132</v>
      </c>
      <c r="L4578" s="455">
        <f t="shared" ca="1" si="169"/>
        <v>44901386256787.477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44901386256787.477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187089109403.28116</v>
      </c>
      <c r="L4579" s="455">
        <f t="shared" ca="1" si="169"/>
        <v>45088475366190.758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45088475366190.758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187868647359.12814</v>
      </c>
      <c r="L4580" s="455">
        <f t="shared" ca="1" si="169"/>
        <v>45276344013549.883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45276344013549.883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188651433389.79117</v>
      </c>
      <c r="L4581" s="455">
        <f t="shared" ca="1" si="169"/>
        <v>45464995446939.672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45464995446939.672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189437481028.91528</v>
      </c>
      <c r="L4582" s="455">
        <f t="shared" ca="1" si="169"/>
        <v>45654432927968.586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45654432927968.586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190226803866.53577</v>
      </c>
      <c r="L4583" s="455">
        <f t="shared" ca="1" si="169"/>
        <v>45844659731835.125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45844659731835.125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191019415549.31302</v>
      </c>
      <c r="L4584" s="455">
        <f t="shared" ca="1" si="169"/>
        <v>46035679147384.438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46035679147384.438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191815329780.76849</v>
      </c>
      <c r="L4585" s="455">
        <f t="shared" ca="1" si="169"/>
        <v>46227494477165.203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46227494477165.203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192614560321.52167</v>
      </c>
      <c r="L4586" s="455">
        <f t="shared" ca="1" si="169"/>
        <v>46420109037486.727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46420109037486.727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193417120989.52802</v>
      </c>
      <c r="L4587" s="455">
        <f t="shared" ca="1" si="169"/>
        <v>46613526158476.258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46613526158476.258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194223025660.31775</v>
      </c>
      <c r="L4588" s="455">
        <f t="shared" ca="1" si="169"/>
        <v>46807749184136.578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46807749184136.578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195032288267.23575</v>
      </c>
      <c r="L4589" s="455">
        <f t="shared" ca="1" si="169"/>
        <v>47002781472403.813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47002781472403.813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195844922801.68256</v>
      </c>
      <c r="L4590" s="455">
        <f t="shared" ca="1" si="169"/>
        <v>47198626395205.492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47198626395205.492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196660943313.3562</v>
      </c>
      <c r="L4591" s="455">
        <f t="shared" ca="1" si="169"/>
        <v>47395287338518.852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47395287338518.852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197480363910.49521</v>
      </c>
      <c r="L4592" s="455">
        <f t="shared" ca="1" si="169"/>
        <v>47592767702429.344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47592767702429.344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198303198760.12225</v>
      </c>
      <c r="L4593" s="455">
        <f t="shared" ca="1" si="169"/>
        <v>47791070901189.469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47791070901189.469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199129462088.28946</v>
      </c>
      <c r="L4594" s="455">
        <f t="shared" ca="1" si="169"/>
        <v>47990200363277.758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47990200363277.758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199959168180.32397</v>
      </c>
      <c r="L4595" s="455">
        <f t="shared" ca="1" si="169"/>
        <v>48190159531458.078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48190159531458.078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200792331381.07532</v>
      </c>
      <c r="L4596" s="455">
        <f t="shared" ca="1" si="169"/>
        <v>48390951862839.156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48390951862839.156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201628966095.16315</v>
      </c>
      <c r="L4597" s="455">
        <f t="shared" ca="1" si="169"/>
        <v>48592580828934.32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48592580828934.32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202469086787.22632</v>
      </c>
      <c r="L4598" s="455">
        <f t="shared" ref="L4598:L4852" ca="1" si="174">I4598-J4598+K4598</f>
        <v>48795049915721.547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48795049915721.547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203312707982.1731</v>
      </c>
      <c r="L4599" s="455">
        <f t="shared" ca="1" si="174"/>
        <v>48998362623703.719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48998362623703.719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204159844265.43216</v>
      </c>
      <c r="L4600" s="455">
        <f t="shared" ca="1" si="174"/>
        <v>49202522467969.148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49202522467969.148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205010510283.20477</v>
      </c>
      <c r="L4601" s="455">
        <f t="shared" ca="1" si="174"/>
        <v>49407532978252.352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49407532978252.352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205864720742.71814</v>
      </c>
      <c r="L4602" s="455">
        <f t="shared" ca="1" si="174"/>
        <v>49613397698995.07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49613397698995.07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206722490412.47946</v>
      </c>
      <c r="L4603" s="455">
        <f t="shared" ca="1" si="174"/>
        <v>49820120189407.547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49820120189407.547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207583834122.53143</v>
      </c>
      <c r="L4604" s="455">
        <f t="shared" ca="1" si="174"/>
        <v>50027704023530.078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50027704023530.078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208448766764.70865</v>
      </c>
      <c r="L4605" s="455">
        <f t="shared" ca="1" si="174"/>
        <v>50236152790294.789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50236152790294.789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209317303292.89496</v>
      </c>
      <c r="L4606" s="455">
        <f t="shared" ca="1" si="174"/>
        <v>50445470093587.688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50445470093587.688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210189458723.28204</v>
      </c>
      <c r="L4607" s="455">
        <f t="shared" ca="1" si="174"/>
        <v>50655659552310.969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50655659552310.969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211065248134.62903</v>
      </c>
      <c r="L4608" s="455">
        <f t="shared" ca="1" si="174"/>
        <v>50866724800445.602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50866724800445.602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211944686668.52335</v>
      </c>
      <c r="L4609" s="455">
        <f t="shared" ca="1" si="174"/>
        <v>51078669487114.125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51078669487114.125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212827789529.64218</v>
      </c>
      <c r="L4610" s="455">
        <f t="shared" ca="1" si="174"/>
        <v>51291497276643.766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51291497276643.766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213714571986.01569</v>
      </c>
      <c r="L4611" s="455">
        <f t="shared" ca="1" si="174"/>
        <v>51505211848629.781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51505211848629.781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214605049369.29074</v>
      </c>
      <c r="L4612" s="455">
        <f t="shared" ca="1" si="174"/>
        <v>51719816897999.07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51719816897999.07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215499237074.99612</v>
      </c>
      <c r="L4613" s="455">
        <f t="shared" ca="1" si="174"/>
        <v>51935316135074.07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51935316135074.07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216397150562.80862</v>
      </c>
      <c r="L4614" s="455">
        <f t="shared" ca="1" si="174"/>
        <v>52151713285636.883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52151713285636.883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217298805356.82034</v>
      </c>
      <c r="L4615" s="455">
        <f t="shared" ca="1" si="174"/>
        <v>52369012090993.703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52369012090993.703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218204217045.8071</v>
      </c>
      <c r="L4616" s="455">
        <f t="shared" ca="1" si="174"/>
        <v>52587216308039.508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52587216308039.508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219113401283.49796</v>
      </c>
      <c r="L4617" s="455">
        <f t="shared" ca="1" si="174"/>
        <v>52806329709323.008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52806329709323.008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220026373788.84586</v>
      </c>
      <c r="L4618" s="455">
        <f t="shared" ca="1" si="174"/>
        <v>53026356083111.852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53026356083111.852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220943150346.29938</v>
      </c>
      <c r="L4619" s="455">
        <f t="shared" ca="1" si="174"/>
        <v>53247299233458.148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53247299233458.148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221863746806.07562</v>
      </c>
      <c r="L4620" s="455">
        <f t="shared" ca="1" si="174"/>
        <v>53469162980264.227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53469162980264.227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222788179084.43427</v>
      </c>
      <c r="L4621" s="455">
        <f t="shared" ca="1" si="174"/>
        <v>53691951159348.664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53691951159348.664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223716463163.95276</v>
      </c>
      <c r="L4622" s="455">
        <f t="shared" ca="1" si="174"/>
        <v>53915667622512.617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53915667622512.617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224648615093.80258</v>
      </c>
      <c r="L4623" s="455">
        <f t="shared" ca="1" si="174"/>
        <v>54140316237606.422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54140316237606.422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225584650990.02676</v>
      </c>
      <c r="L4624" s="455">
        <f t="shared" ca="1" si="174"/>
        <v>54365900888596.445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54365900888596.445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226524587035.81851</v>
      </c>
      <c r="L4625" s="455">
        <f t="shared" ca="1" si="174"/>
        <v>54592425475632.266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54592425475632.266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227468439481.80112</v>
      </c>
      <c r="L4626" s="455">
        <f t="shared" ca="1" si="174"/>
        <v>54819893915114.07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54819893915114.07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228416224646.30865</v>
      </c>
      <c r="L4627" s="455">
        <f t="shared" ca="1" si="174"/>
        <v>55048310139760.383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55048310139760.383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229367958915.66824</v>
      </c>
      <c r="L4628" s="455">
        <f t="shared" ca="1" si="174"/>
        <v>55277678098676.055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55277678098676.055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230323658744.48355</v>
      </c>
      <c r="L4629" s="455">
        <f t="shared" ca="1" si="174"/>
        <v>55508001757420.539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55508001757420.539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231283340655.91891</v>
      </c>
      <c r="L4630" s="455">
        <f t="shared" ca="1" si="174"/>
        <v>55739285098076.461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55739285098076.461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232247021241.98529</v>
      </c>
      <c r="L4631" s="455">
        <f t="shared" ca="1" si="174"/>
        <v>55971532119318.445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55971532119318.445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233214717163.82687</v>
      </c>
      <c r="L4632" s="455">
        <f t="shared" ca="1" si="174"/>
        <v>56204746836482.273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56204746836482.273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234186445152.00946</v>
      </c>
      <c r="L4633" s="455">
        <f t="shared" ca="1" si="174"/>
        <v>56438933281634.281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56438933281634.281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235162222006.80948</v>
      </c>
      <c r="L4634" s="455">
        <f t="shared" ca="1" si="174"/>
        <v>56674095503641.094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56674095503641.094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236142064598.50455</v>
      </c>
      <c r="L4635" s="455">
        <f t="shared" ca="1" si="174"/>
        <v>56910237568239.602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56910237568239.602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237125989867.66501</v>
      </c>
      <c r="L4636" s="455">
        <f t="shared" ca="1" si="174"/>
        <v>57147363558107.266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57147363558107.266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238114014825.44693</v>
      </c>
      <c r="L4637" s="455">
        <f t="shared" ca="1" si="174"/>
        <v>57385477572932.711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57385477572932.711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239106156553.88629</v>
      </c>
      <c r="L4638" s="455">
        <f t="shared" ca="1" si="174"/>
        <v>57624583729486.594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57624583729486.594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240102432206.19412</v>
      </c>
      <c r="L4639" s="455">
        <f t="shared" ca="1" si="174"/>
        <v>57864686161692.789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57864686161692.789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241102859007.05328</v>
      </c>
      <c r="L4640" s="455">
        <f t="shared" ca="1" si="174"/>
        <v>58105789020699.844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58105789020699.844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242107454252.91602</v>
      </c>
      <c r="L4641" s="455">
        <f t="shared" ca="1" si="174"/>
        <v>58347896474952.758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58347896474952.758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243116235312.30316</v>
      </c>
      <c r="L4642" s="455">
        <f t="shared" ca="1" si="174"/>
        <v>58591012710265.063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58591012710265.063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244129219626.10443</v>
      </c>
      <c r="L4643" s="455">
        <f t="shared" ca="1" si="174"/>
        <v>58835141929891.164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58835141929891.164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245146424707.87985</v>
      </c>
      <c r="L4644" s="455">
        <f t="shared" ca="1" si="174"/>
        <v>59080288354599.047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59080288354599.047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246167868144.16272</v>
      </c>
      <c r="L4645" s="455">
        <f t="shared" ca="1" si="174"/>
        <v>59326456222743.211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59326456222743.211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247193567594.7634</v>
      </c>
      <c r="L4646" s="455">
        <f t="shared" ca="1" si="174"/>
        <v>59573649790337.977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59573649790337.977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248223540793.07489</v>
      </c>
      <c r="L4647" s="455">
        <f t="shared" ca="1" si="174"/>
        <v>59821873331131.055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59821873331131.055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249257805546.37943</v>
      </c>
      <c r="L4648" s="455">
        <f t="shared" ca="1" si="174"/>
        <v>60071131136677.438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60071131136677.438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250296379736.15598</v>
      </c>
      <c r="L4649" s="455">
        <f t="shared" ca="1" si="174"/>
        <v>60321427516413.594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60321427516413.594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251339281318.38998</v>
      </c>
      <c r="L4650" s="455">
        <f t="shared" ca="1" si="174"/>
        <v>60572766797731.984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60572766797731.984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252386528323.88327</v>
      </c>
      <c r="L4651" s="455">
        <f t="shared" ca="1" si="174"/>
        <v>60825153326055.867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60825153326055.867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253438138858.56613</v>
      </c>
      <c r="L4652" s="455">
        <f t="shared" ca="1" si="174"/>
        <v>61078591464914.43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61078591464914.43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254494131103.81009</v>
      </c>
      <c r="L4653" s="455">
        <f t="shared" ca="1" si="174"/>
        <v>61333085596018.242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61333085596018.242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255554523316.74268</v>
      </c>
      <c r="L4654" s="455">
        <f t="shared" ca="1" si="174"/>
        <v>61588640119334.984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61588640119334.984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256619333830.56247</v>
      </c>
      <c r="L4655" s="455">
        <f t="shared" ca="1" si="174"/>
        <v>61845259453165.547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61845259453165.547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257688581054.85641</v>
      </c>
      <c r="L4656" s="455">
        <f t="shared" ca="1" si="174"/>
        <v>62102948034220.406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62102948034220.406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258762283475.91837</v>
      </c>
      <c r="L4657" s="455">
        <f t="shared" ca="1" si="174"/>
        <v>62361710317696.328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62361710317696.328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259840459657.06802</v>
      </c>
      <c r="L4658" s="455">
        <f t="shared" ca="1" si="174"/>
        <v>62621550777353.398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62621550777353.398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260923128238.97253</v>
      </c>
      <c r="L4659" s="455">
        <f t="shared" ca="1" si="174"/>
        <v>62882473905592.367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62882473905592.367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262010307939.9682</v>
      </c>
      <c r="L4660" s="455">
        <f t="shared" ca="1" si="174"/>
        <v>63144484213532.336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63144484213532.336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263102017556.38474</v>
      </c>
      <c r="L4661" s="455">
        <f t="shared" ca="1" si="174"/>
        <v>63407586231088.719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63407586231088.719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264198275962.86966</v>
      </c>
      <c r="L4662" s="455">
        <f t="shared" ca="1" si="174"/>
        <v>63671784507051.586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63671784507051.586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265299102112.71494</v>
      </c>
      <c r="L4663" s="455">
        <f t="shared" ca="1" si="174"/>
        <v>63937083609164.305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63937083609164.305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266404515038.1846</v>
      </c>
      <c r="L4664" s="455">
        <f t="shared" ca="1" si="174"/>
        <v>64203488124202.492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64203488124202.492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267514533850.84372</v>
      </c>
      <c r="L4665" s="455">
        <f t="shared" ca="1" si="174"/>
        <v>64471002658053.336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64471002658053.336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268629177741.88889</v>
      </c>
      <c r="L4666" s="455">
        <f t="shared" ca="1" si="174"/>
        <v>64739631835795.227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64739631835795.227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269748465982.48007</v>
      </c>
      <c r="L4667" s="455">
        <f t="shared" ca="1" si="174"/>
        <v>65009380301777.703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65009380301777.703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270872417924.07376</v>
      </c>
      <c r="L4668" s="455">
        <f t="shared" ca="1" si="174"/>
        <v>65280252719701.773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65280252719701.773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272001052998.75739</v>
      </c>
      <c r="L4669" s="455">
        <f t="shared" ca="1" si="174"/>
        <v>65552253772700.531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65552253772700.531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273134390719.58554</v>
      </c>
      <c r="L4670" s="455">
        <f t="shared" ca="1" si="174"/>
        <v>65825388163420.117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65825388163420.117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274272450680.91714</v>
      </c>
      <c r="L4671" s="455">
        <f t="shared" ca="1" si="174"/>
        <v>66099660614101.031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66099660614101.031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275415252558.75433</v>
      </c>
      <c r="L4672" s="455">
        <f t="shared" ca="1" si="174"/>
        <v>66375075866659.789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66375075866659.789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276562816111.08246</v>
      </c>
      <c r="L4673" s="455">
        <f t="shared" ca="1" si="174"/>
        <v>66651638682770.875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66651638682770.875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277715161178.21198</v>
      </c>
      <c r="L4674" s="455">
        <f t="shared" ca="1" si="174"/>
        <v>66929353843949.086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66929353843949.086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278872307683.12122</v>
      </c>
      <c r="L4675" s="455">
        <f t="shared" ca="1" si="174"/>
        <v>67208226151632.211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67208226151632.211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280034275631.80084</v>
      </c>
      <c r="L4676" s="455">
        <f t="shared" ca="1" si="174"/>
        <v>67488260427264.016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67488260427264.016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281201085113.60004</v>
      </c>
      <c r="L4677" s="455">
        <f t="shared" ca="1" si="174"/>
        <v>67769461512377.617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67769461512377.617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282372756301.57343</v>
      </c>
      <c r="L4678" s="455">
        <f t="shared" ca="1" si="174"/>
        <v>68051834268679.188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68051834268679.188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283549309452.8299</v>
      </c>
      <c r="L4679" s="455">
        <f t="shared" ca="1" si="174"/>
        <v>68335383578132.016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68335383578132.016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284730764908.88342</v>
      </c>
      <c r="L4680" s="455">
        <f t="shared" ca="1" si="174"/>
        <v>68620114343040.898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68620114343040.898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285917143096.00378</v>
      </c>
      <c r="L4681" s="455">
        <f t="shared" ca="1" si="174"/>
        <v>68906031486136.898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68906031486136.898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287108464525.57043</v>
      </c>
      <c r="L4682" s="455">
        <f t="shared" ca="1" si="174"/>
        <v>69193139950662.469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69193139950662.469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288304749794.42694</v>
      </c>
      <c r="L4683" s="455">
        <f t="shared" ca="1" si="174"/>
        <v>69481444700456.898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69481444700456.898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289506019585.23706</v>
      </c>
      <c r="L4684" s="455">
        <f t="shared" ca="1" si="174"/>
        <v>69770950720042.133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69770950720042.133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290712294666.84222</v>
      </c>
      <c r="L4685" s="455">
        <f t="shared" ca="1" si="174"/>
        <v>70061663014708.977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70061663014708.977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291923595894.62073</v>
      </c>
      <c r="L4686" s="455">
        <f t="shared" ca="1" si="174"/>
        <v>70353586610603.594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70353586610603.594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293139944210.84827</v>
      </c>
      <c r="L4687" s="455">
        <f t="shared" ca="1" si="174"/>
        <v>70646726554814.438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70646726554814.438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294361360645.06018</v>
      </c>
      <c r="L4688" s="455">
        <f t="shared" ca="1" si="174"/>
        <v>70941087915459.5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70941087915459.5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295587866314.41455</v>
      </c>
      <c r="L4689" s="455">
        <f t="shared" ca="1" si="174"/>
        <v>71236675781773.922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71236675781773.922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296819482424.05798</v>
      </c>
      <c r="L4690" s="455">
        <f t="shared" ca="1" si="174"/>
        <v>71533495264197.984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71533495264197.984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298056230267.49158</v>
      </c>
      <c r="L4691" s="455">
        <f t="shared" ca="1" si="174"/>
        <v>71831551494465.469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71831551494465.469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299298131226.93945</v>
      </c>
      <c r="L4692" s="455">
        <f t="shared" ca="1" si="174"/>
        <v>72130849625692.406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72130849625692.406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300545206773.71838</v>
      </c>
      <c r="L4693" s="455">
        <f t="shared" ca="1" si="174"/>
        <v>72431394832466.125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72431394832466.125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301797478468.60883</v>
      </c>
      <c r="L4694" s="455">
        <f t="shared" ca="1" si="174"/>
        <v>72733192310934.734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72733192310934.734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303054967962.22803</v>
      </c>
      <c r="L4695" s="455">
        <f t="shared" ca="1" si="174"/>
        <v>73036247278896.969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73036247278896.969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304317696995.40405</v>
      </c>
      <c r="L4696" s="455">
        <f t="shared" ca="1" si="174"/>
        <v>73340564975892.375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73340564975892.375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305585687399.55157</v>
      </c>
      <c r="L4697" s="455">
        <f t="shared" ca="1" si="174"/>
        <v>73646150663291.922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73646150663291.922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306858961097.04968</v>
      </c>
      <c r="L4698" s="455">
        <f t="shared" ca="1" si="174"/>
        <v>73953009624388.969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73953009624388.969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308137540101.62073</v>
      </c>
      <c r="L4699" s="455">
        <f t="shared" ca="1" si="174"/>
        <v>74261147164490.594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74261147164490.594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309421446518.71082</v>
      </c>
      <c r="L4700" s="455">
        <f t="shared" ca="1" si="174"/>
        <v>74570568611009.297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74570568611009.297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310710702545.87207</v>
      </c>
      <c r="L4701" s="455">
        <f t="shared" ca="1" si="174"/>
        <v>74881279313555.172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74881279313555.172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312005330473.14655</v>
      </c>
      <c r="L4702" s="455">
        <f t="shared" ca="1" si="174"/>
        <v>75193284644028.313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75193284644028.313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313305352683.45129</v>
      </c>
      <c r="L4703" s="455">
        <f t="shared" ca="1" si="174"/>
        <v>75506589996711.766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75506589996711.766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314610791652.9657</v>
      </c>
      <c r="L4704" s="455">
        <f t="shared" ca="1" si="174"/>
        <v>75821200788364.734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75821200788364.734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315921669951.51971</v>
      </c>
      <c r="L4705" s="455">
        <f t="shared" ca="1" si="174"/>
        <v>76137122458316.25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76137122458316.25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317238010242.98438</v>
      </c>
      <c r="L4706" s="455">
        <f t="shared" ca="1" si="174"/>
        <v>76454360468559.234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76454360468559.234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318559835285.66345</v>
      </c>
      <c r="L4707" s="455">
        <f t="shared" ca="1" si="174"/>
        <v>76772920303844.891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76772920303844.891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319887167932.68701</v>
      </c>
      <c r="L4708" s="455">
        <f t="shared" ca="1" si="174"/>
        <v>77092807471777.578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77092807471777.578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321220031132.40656</v>
      </c>
      <c r="L4709" s="455">
        <f t="shared" ca="1" si="174"/>
        <v>77414027502909.984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77414027502909.984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322558447928.79163</v>
      </c>
      <c r="L4710" s="455">
        <f t="shared" ca="1" si="174"/>
        <v>77736585950838.781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77736585950838.781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323902441461.82825</v>
      </c>
      <c r="L4711" s="455">
        <f t="shared" ca="1" si="174"/>
        <v>78060488392300.609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78060488392300.609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325252034967.91919</v>
      </c>
      <c r="L4712" s="455">
        <f t="shared" ca="1" si="174"/>
        <v>78385740427268.531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78385740427268.531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326607251780.28552</v>
      </c>
      <c r="L4713" s="455">
        <f t="shared" ca="1" si="174"/>
        <v>78712347679048.813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78712347679048.813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327968115329.37006</v>
      </c>
      <c r="L4714" s="455">
        <f t="shared" ca="1" si="174"/>
        <v>79040315794378.188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79040315794378.188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329334649143.24243</v>
      </c>
      <c r="L4715" s="455">
        <f t="shared" ca="1" si="174"/>
        <v>79369650443521.438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79369650443521.438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330706876848.00598</v>
      </c>
      <c r="L4716" s="455">
        <f t="shared" ca="1" si="174"/>
        <v>79700357320369.438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79700357320369.438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332084822168.20599</v>
      </c>
      <c r="L4717" s="455">
        <f t="shared" ca="1" si="174"/>
        <v>80032442142537.641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80032442142537.641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333468508927.24017</v>
      </c>
      <c r="L4718" s="455">
        <f t="shared" ca="1" si="174"/>
        <v>80365910651464.875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80365910651464.875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334857961047.77032</v>
      </c>
      <c r="L4719" s="455">
        <f t="shared" ca="1" si="174"/>
        <v>80700768612512.641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80700768612512.641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336253202552.13599</v>
      </c>
      <c r="L4720" s="455">
        <f t="shared" ca="1" si="174"/>
        <v>81037021815064.781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81037021815064.781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337654257562.7699</v>
      </c>
      <c r="L4721" s="455">
        <f t="shared" ca="1" si="174"/>
        <v>81374676072627.547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81374676072627.547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339061150302.61475</v>
      </c>
      <c r="L4722" s="455">
        <f t="shared" ca="1" si="174"/>
        <v>81713737222930.156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81713737222930.156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340473905095.5423</v>
      </c>
      <c r="L4723" s="455">
        <f t="shared" ca="1" si="174"/>
        <v>82054211128025.703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82054211128025.703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341892546366.77374</v>
      </c>
      <c r="L4724" s="455">
        <f t="shared" ca="1" si="174"/>
        <v>82396103674392.484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82396103674392.484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343317098643.302</v>
      </c>
      <c r="L4725" s="455">
        <f t="shared" ca="1" si="174"/>
        <v>82739420773035.781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82739420773035.781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344747586554.31573</v>
      </c>
      <c r="L4726" s="455">
        <f t="shared" ca="1" si="174"/>
        <v>83084168359590.094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83084168359590.094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346184034831.62537</v>
      </c>
      <c r="L4727" s="455">
        <f t="shared" ca="1" si="174"/>
        <v>83430352394421.719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83430352394421.719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347626468310.09052</v>
      </c>
      <c r="L4728" s="455">
        <f t="shared" ca="1" si="174"/>
        <v>83777978862731.813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83777978862731.813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349074911928.04919</v>
      </c>
      <c r="L4729" s="455">
        <f t="shared" ca="1" si="174"/>
        <v>84127053774659.859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84127053774659.859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350529390727.74939</v>
      </c>
      <c r="L4730" s="455">
        <f t="shared" ca="1" si="174"/>
        <v>84477583165387.609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84477583165387.609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351989929855.78168</v>
      </c>
      <c r="L4731" s="455">
        <f t="shared" ca="1" si="174"/>
        <v>84829573095243.391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84829573095243.391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353456554563.5141</v>
      </c>
      <c r="L4732" s="455">
        <f t="shared" ca="1" si="174"/>
        <v>85183029649806.906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85183029649806.906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354929290207.52875</v>
      </c>
      <c r="L4733" s="455">
        <f t="shared" ca="1" si="174"/>
        <v>85537958940014.438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85537958940014.438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356408162250.06018</v>
      </c>
      <c r="L4734" s="455">
        <f t="shared" ca="1" si="174"/>
        <v>85894367102264.5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85894367102264.5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357893196259.43542</v>
      </c>
      <c r="L4735" s="455">
        <f t="shared" ca="1" si="174"/>
        <v>86252260298523.938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86252260298523.938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359384417910.51642</v>
      </c>
      <c r="L4736" s="455">
        <f t="shared" ca="1" si="174"/>
        <v>86611644716434.453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86611644716434.453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360881852985.14355</v>
      </c>
      <c r="L4737" s="455">
        <f t="shared" ca="1" si="174"/>
        <v>86972526569419.594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86972526569419.594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362385527372.58167</v>
      </c>
      <c r="L4738" s="455">
        <f t="shared" ca="1" si="174"/>
        <v>87334912096792.172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87334912096792.172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363895467069.96741</v>
      </c>
      <c r="L4739" s="455">
        <f t="shared" ca="1" si="174"/>
        <v>87698807563862.141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87698807563862.141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365411698182.75891</v>
      </c>
      <c r="L4740" s="455">
        <f t="shared" ca="1" si="174"/>
        <v>88064219262044.906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88064219262044.906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366934246925.18713</v>
      </c>
      <c r="L4741" s="455">
        <f t="shared" ca="1" si="174"/>
        <v>88431153508970.094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88431153508970.094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368463139620.70874</v>
      </c>
      <c r="L4742" s="455">
        <f t="shared" ca="1" si="174"/>
        <v>88799616648590.797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88799616648590.797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369998402702.46167</v>
      </c>
      <c r="L4743" s="455">
        <f t="shared" ca="1" si="174"/>
        <v>89169615051293.266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89169615051293.266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371540062713.72192</v>
      </c>
      <c r="L4744" s="455">
        <f t="shared" ca="1" si="174"/>
        <v>89541155114006.984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89541155114006.984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373088146308.36243</v>
      </c>
      <c r="L4745" s="455">
        <f t="shared" ca="1" si="174"/>
        <v>89914243260315.344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89914243260315.344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374642680251.3139</v>
      </c>
      <c r="L4746" s="455">
        <f t="shared" ca="1" si="174"/>
        <v>90288885940566.656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90288885940566.656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376203691419.02771</v>
      </c>
      <c r="L4747" s="455">
        <f t="shared" ca="1" si="174"/>
        <v>90665089631985.688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90665089631985.688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377771206799.94037</v>
      </c>
      <c r="L4748" s="455">
        <f t="shared" ca="1" si="174"/>
        <v>91042860838785.625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91042860838785.625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379345253494.94012</v>
      </c>
      <c r="L4749" s="455">
        <f t="shared" ca="1" si="174"/>
        <v>91422206092280.563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91422206092280.563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380925858717.83569</v>
      </c>
      <c r="L4750" s="455">
        <f t="shared" ca="1" si="174"/>
        <v>91803131950998.391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91803131950998.391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382513049795.8266</v>
      </c>
      <c r="L4751" s="455">
        <f t="shared" ca="1" si="174"/>
        <v>92185645000794.219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92185645000794.219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384106854169.97589</v>
      </c>
      <c r="L4752" s="455">
        <f t="shared" ca="1" si="174"/>
        <v>92569751854964.188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92569751854964.188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385707299395.68408</v>
      </c>
      <c r="L4753" s="455">
        <f t="shared" ca="1" si="174"/>
        <v>92955459154359.875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92955459154359.875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387314413143.16614</v>
      </c>
      <c r="L4754" s="455">
        <f t="shared" ca="1" si="174"/>
        <v>93342773567503.047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93342773567503.047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388928223197.92938</v>
      </c>
      <c r="L4755" s="455">
        <f t="shared" ca="1" si="174"/>
        <v>93731701790700.969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93731701790700.969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390548757461.25403</v>
      </c>
      <c r="L4756" s="455">
        <f t="shared" ca="1" si="174"/>
        <v>94122250548162.219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94122250548162.219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392176043950.6759</v>
      </c>
      <c r="L4757" s="455">
        <f t="shared" ca="1" si="174"/>
        <v>94514426592112.891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94514426592112.891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393810110800.4704</v>
      </c>
      <c r="L4758" s="455">
        <f t="shared" ca="1" si="174"/>
        <v>94908236702913.359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94908236702913.359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395450986262.13898</v>
      </c>
      <c r="L4759" s="455">
        <f t="shared" ca="1" si="174"/>
        <v>95303687689175.5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95303687689175.5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397098698704.89789</v>
      </c>
      <c r="L4760" s="455">
        <f t="shared" ca="1" si="174"/>
        <v>95700786387880.391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95700786387880.391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398753276616.16827</v>
      </c>
      <c r="L4761" s="455">
        <f t="shared" ca="1" si="174"/>
        <v>96099539664496.563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96099539664496.563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400414748602.06903</v>
      </c>
      <c r="L4762" s="455">
        <f t="shared" ca="1" si="174"/>
        <v>96499954413098.625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96499954413098.625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402083143387.91095</v>
      </c>
      <c r="L4763" s="455">
        <f t="shared" ca="1" si="174"/>
        <v>96902037556486.531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96902037556486.531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403758489818.69385</v>
      </c>
      <c r="L4764" s="455">
        <f t="shared" ca="1" si="174"/>
        <v>97305796046305.219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97305796046305.219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405440816859.6051</v>
      </c>
      <c r="L4765" s="455">
        <f t="shared" ca="1" si="174"/>
        <v>97711236863164.828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97711236863164.828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407130153596.52014</v>
      </c>
      <c r="L4766" s="455">
        <f t="shared" ca="1" si="174"/>
        <v>98118367016761.344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98118367016761.344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408826529236.50562</v>
      </c>
      <c r="L4767" s="455">
        <f t="shared" ca="1" si="174"/>
        <v>98527193545997.844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98527193545997.844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410529973108.32434</v>
      </c>
      <c r="L4768" s="455">
        <f t="shared" ca="1" si="174"/>
        <v>98937723519106.172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98937723519106.172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412240514662.94238</v>
      </c>
      <c r="L4769" s="455">
        <f t="shared" ca="1" si="174"/>
        <v>99349964033769.109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99349964033769.109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413958183474.03796</v>
      </c>
      <c r="L4770" s="455">
        <f t="shared" ca="1" si="174"/>
        <v>99763922217243.141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99763922217243.141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415683009238.51306</v>
      </c>
      <c r="L4771" s="455">
        <f t="shared" ca="1" si="174"/>
        <v>100179605226481.66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100179605226481.66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417415021777.0069</v>
      </c>
      <c r="L4772" s="455">
        <f t="shared" ca="1" si="174"/>
        <v>100597020248258.66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100597020248258.66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419154251034.41107</v>
      </c>
      <c r="L4773" s="455">
        <f t="shared" ca="1" si="174"/>
        <v>101016174499293.06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101016174499293.06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420900727080.38776</v>
      </c>
      <c r="L4774" s="455">
        <f t="shared" ca="1" si="174"/>
        <v>101437075226373.45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101437075226373.45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422654480109.8894</v>
      </c>
      <c r="L4775" s="455">
        <f t="shared" ca="1" si="174"/>
        <v>101859729706483.34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101859729706483.34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424415540443.6806</v>
      </c>
      <c r="L4776" s="455">
        <f t="shared" ca="1" si="174"/>
        <v>102284145246927.03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102284145246927.03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426183938528.86261</v>
      </c>
      <c r="L4777" s="455">
        <f t="shared" ca="1" si="174"/>
        <v>102710329185455.89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102710329185455.89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427959704939.39954</v>
      </c>
      <c r="L4778" s="455">
        <f t="shared" ca="1" si="174"/>
        <v>103138288890395.3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103138288890395.3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429742870376.64709</v>
      </c>
      <c r="L4779" s="455">
        <f t="shared" ca="1" si="174"/>
        <v>103568031760771.94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103568031760771.94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431533465669.88306</v>
      </c>
      <c r="L4780" s="455">
        <f t="shared" ca="1" si="174"/>
        <v>103999565226441.83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103999565226441.83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433331521776.84094</v>
      </c>
      <c r="L4781" s="455">
        <f t="shared" ca="1" si="174"/>
        <v>104432896748218.67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104432896748218.67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435137069784.24445</v>
      </c>
      <c r="L4782" s="455">
        <f t="shared" ca="1" si="174"/>
        <v>104868033818002.92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104868033818002.92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436950140908.34552</v>
      </c>
      <c r="L4783" s="455">
        <f t="shared" ca="1" si="174"/>
        <v>105304983958911.27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105304983958911.27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438770766495.46362</v>
      </c>
      <c r="L4784" s="455">
        <f t="shared" ca="1" si="174"/>
        <v>105743754725406.73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105743754725406.73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440598978022.52808</v>
      </c>
      <c r="L4785" s="455">
        <f t="shared" ca="1" si="174"/>
        <v>106184353703429.27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106184353703429.27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442434807097.62195</v>
      </c>
      <c r="L4786" s="455">
        <f t="shared" ca="1" si="174"/>
        <v>106626788510526.89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106626788510526.89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444278285460.52869</v>
      </c>
      <c r="L4787" s="455">
        <f t="shared" ca="1" si="174"/>
        <v>107071066795987.42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107071066795987.42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446129444983.28094</v>
      </c>
      <c r="L4788" s="455">
        <f t="shared" ca="1" si="174"/>
        <v>107517196240970.7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107517196240970.7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447988317670.71124</v>
      </c>
      <c r="L4789" s="455">
        <f t="shared" ca="1" si="174"/>
        <v>107965184558641.42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107965184558641.42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449854935661.00592</v>
      </c>
      <c r="L4790" s="455">
        <f t="shared" ca="1" si="174"/>
        <v>108415039494302.42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108415039494302.42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451729331226.26007</v>
      </c>
      <c r="L4791" s="455">
        <f t="shared" ca="1" si="174"/>
        <v>108866768825528.69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108866768825528.69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453611536773.03619</v>
      </c>
      <c r="L4792" s="455">
        <f t="shared" ca="1" si="174"/>
        <v>109320380362301.72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109320380362301.72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455501584842.92383</v>
      </c>
      <c r="L4793" s="455">
        <f t="shared" ca="1" si="174"/>
        <v>109775881947144.64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109775881947144.64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457399508113.10266</v>
      </c>
      <c r="L4794" s="455">
        <f t="shared" ca="1" si="174"/>
        <v>110233281455257.75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110233281455257.75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459305339396.90735</v>
      </c>
      <c r="L4795" s="455">
        <f t="shared" ca="1" si="174"/>
        <v>110692586794654.66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110692586794654.66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461219111644.39435</v>
      </c>
      <c r="L4796" s="455">
        <f t="shared" ca="1" si="174"/>
        <v>111153805906299.05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111153805906299.05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463140857942.91266</v>
      </c>
      <c r="L4797" s="455">
        <f t="shared" ca="1" si="174"/>
        <v>111616946764241.95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111616946764241.95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465070611517.6748</v>
      </c>
      <c r="L4798" s="455">
        <f t="shared" ca="1" si="174"/>
        <v>112082017375759.63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112082017375759.63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467008405732.33179</v>
      </c>
      <c r="L4799" s="455">
        <f t="shared" ca="1" si="174"/>
        <v>112549025781491.95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112549025781491.95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468954274089.5498</v>
      </c>
      <c r="L4800" s="455">
        <f t="shared" ca="1" si="174"/>
        <v>113017980055581.5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113017980055581.5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470908250231.58966</v>
      </c>
      <c r="L4801" s="455">
        <f t="shared" ca="1" si="174"/>
        <v>113488888305813.09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113488888305813.09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472870367940.88788</v>
      </c>
      <c r="L4802" s="455">
        <f t="shared" ca="1" si="174"/>
        <v>113961758673753.98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113961758673753.98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474840661140.64154</v>
      </c>
      <c r="L4803" s="455">
        <f t="shared" ca="1" si="174"/>
        <v>114436599334894.63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114436599334894.63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476819163895.39435</v>
      </c>
      <c r="L4804" s="455">
        <f t="shared" ca="1" si="174"/>
        <v>114913418498790.02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114913418498790.02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478805910411.62512</v>
      </c>
      <c r="L4805" s="455">
        <f t="shared" ca="1" si="174"/>
        <v>115392224409201.64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115392224409201.64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480800935038.34015</v>
      </c>
      <c r="L4806" s="455">
        <f t="shared" ca="1" si="174"/>
        <v>115873025344239.98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115873025344239.98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482804272267.66656</v>
      </c>
      <c r="L4807" s="455">
        <f t="shared" ca="1" si="174"/>
        <v>116355829616507.66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116355829616507.66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484815956735.44849</v>
      </c>
      <c r="L4808" s="455">
        <f t="shared" ca="1" si="174"/>
        <v>116840645573243.11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116840645573243.11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486836023221.84625</v>
      </c>
      <c r="L4809" s="455">
        <f t="shared" ca="1" si="174"/>
        <v>117327481596464.95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117327481596464.95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488864506651.93732</v>
      </c>
      <c r="L4810" s="455">
        <f t="shared" ca="1" si="174"/>
        <v>117816346103116.89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117816346103116.89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490901442096.32031</v>
      </c>
      <c r="L4811" s="455">
        <f t="shared" ca="1" si="174"/>
        <v>118307247545213.22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118307247545213.22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492946864771.72174</v>
      </c>
      <c r="L4812" s="455">
        <f t="shared" ca="1" si="174"/>
        <v>118800194409984.94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118800194409984.94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495000810041.60388</v>
      </c>
      <c r="L4813" s="455">
        <f t="shared" ca="1" si="174"/>
        <v>119295195220026.55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119295195220026.55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497063313416.77728</v>
      </c>
      <c r="L4814" s="455">
        <f t="shared" ca="1" si="174"/>
        <v>119792258533443.33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119792258533443.33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499134410556.01385</v>
      </c>
      <c r="L4815" s="455">
        <f t="shared" ca="1" si="174"/>
        <v>120291392943999.34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120291392943999.34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501214137266.66394</v>
      </c>
      <c r="L4816" s="455">
        <f t="shared" ca="1" si="174"/>
        <v>120792607081266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120792607081266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503302529505.2749</v>
      </c>
      <c r="L4817" s="455">
        <f t="shared" ca="1" si="174"/>
        <v>121295909610771.28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121295909610771.28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505399623378.21375</v>
      </c>
      <c r="L4818" s="455">
        <f t="shared" ca="1" si="174"/>
        <v>121801309234149.5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121801309234149.5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507505455142.28955</v>
      </c>
      <c r="L4819" s="455">
        <f t="shared" ca="1" si="174"/>
        <v>122308814689291.8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122308814689291.8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509620061205.38251</v>
      </c>
      <c r="L4820" s="455">
        <f t="shared" ca="1" si="174"/>
        <v>122818434750497.17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122818434750497.17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511743478127.07153</v>
      </c>
      <c r="L4821" s="455">
        <f t="shared" ca="1" si="174"/>
        <v>123330178228624.25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123330178228624.25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513875742619.2677</v>
      </c>
      <c r="L4822" s="455">
        <f t="shared" ca="1" si="174"/>
        <v>123844053971243.52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123844053971243.52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516016891546.8479</v>
      </c>
      <c r="L4823" s="455">
        <f t="shared" ca="1" si="174"/>
        <v>124360070862790.36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124360070862790.36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518166961928.29321</v>
      </c>
      <c r="L4824" s="455">
        <f t="shared" ca="1" si="174"/>
        <v>124878237824718.66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124878237824718.66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520325990936.3277</v>
      </c>
      <c r="L4825" s="455">
        <f t="shared" ca="1" si="174"/>
        <v>125398563815654.98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125398563815654.98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522494015898.56244</v>
      </c>
      <c r="L4826" s="455">
        <f t="shared" ca="1" si="174"/>
        <v>125921057831553.55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125921057831553.55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524671074298.13983</v>
      </c>
      <c r="L4827" s="455">
        <f t="shared" ca="1" si="174"/>
        <v>126445728905851.69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126445728905851.69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526857203774.38202</v>
      </c>
      <c r="L4828" s="455">
        <f t="shared" ca="1" si="174"/>
        <v>126972586109626.06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126972586109626.06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529052442123.44189</v>
      </c>
      <c r="L4829" s="455">
        <f t="shared" ca="1" si="174"/>
        <v>127501638551749.5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127501638551749.5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531256827298.9563</v>
      </c>
      <c r="L4830" s="455">
        <f t="shared" ca="1" si="174"/>
        <v>128032895379048.45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128032895379048.45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533470397412.7019</v>
      </c>
      <c r="L4831" s="455">
        <f t="shared" ca="1" si="174"/>
        <v>128566365776461.16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128566365776461.16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535693190735.25482</v>
      </c>
      <c r="L4832" s="455">
        <f t="shared" ca="1" si="174"/>
        <v>129102058967196.41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129102058967196.41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537925245696.65161</v>
      </c>
      <c r="L4833" s="455">
        <f t="shared" ca="1" si="174"/>
        <v>129639984212893.06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129639984212893.06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540166600887.05438</v>
      </c>
      <c r="L4834" s="455">
        <f t="shared" ca="1" si="174"/>
        <v>130180150813780.11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130180150813780.11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542417295057.41711</v>
      </c>
      <c r="L4835" s="455">
        <f t="shared" ca="1" si="174"/>
        <v>130722568108837.53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130722568108837.53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544677367120.15637</v>
      </c>
      <c r="L4836" s="455">
        <f t="shared" ca="1" si="174"/>
        <v>131267245475957.69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131267245475957.69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546946856149.82367</v>
      </c>
      <c r="L4837" s="455">
        <f t="shared" ca="1" si="174"/>
        <v>131814192332107.52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131814192332107.52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549225801383.78131</v>
      </c>
      <c r="L4838" s="455">
        <f t="shared" ca="1" si="174"/>
        <v>132363418133491.3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132363418133491.3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551514242222.88049</v>
      </c>
      <c r="L4839" s="455">
        <f t="shared" ca="1" si="174"/>
        <v>132914932375714.17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132914932375714.17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553812218232.14233</v>
      </c>
      <c r="L4840" s="455">
        <f t="shared" ca="1" si="174"/>
        <v>133468744593946.31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133468744593946.31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556119769141.44299</v>
      </c>
      <c r="L4841" s="455">
        <f t="shared" ca="1" si="174"/>
        <v>134024864363087.75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134024864363087.75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558436934846.19897</v>
      </c>
      <c r="L4842" s="455">
        <f t="shared" ca="1" si="174"/>
        <v>134583301297933.95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134583301297933.95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560763755408.05811</v>
      </c>
      <c r="L4843" s="455">
        <f t="shared" ca="1" si="174"/>
        <v>135144065053342.02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135144065053342.02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563100271055.59167</v>
      </c>
      <c r="L4844" s="455">
        <f t="shared" ca="1" si="174"/>
        <v>135707165324397.61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135707165324397.61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565446522184.98999</v>
      </c>
      <c r="L4845" s="455">
        <f t="shared" ca="1" si="174"/>
        <v>136272611846582.59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136272611846582.59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567802549360.76074</v>
      </c>
      <c r="L4846" s="455">
        <f t="shared" ca="1" si="174"/>
        <v>136840414395943.36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136840414395943.36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570168393316.43066</v>
      </c>
      <c r="L4847" s="455">
        <f t="shared" ca="1" si="174"/>
        <v>137410582789259.8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137410582789259.8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572544094955.24915</v>
      </c>
      <c r="L4848" s="455">
        <f t="shared" ca="1" si="174"/>
        <v>137983126884215.05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137983126884215.05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574929695350.89612</v>
      </c>
      <c r="L4849" s="455">
        <f t="shared" ca="1" si="174"/>
        <v>138558056579565.94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138558056579565.94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577325235748.19141</v>
      </c>
      <c r="L4850" s="455">
        <f t="shared" ca="1" si="174"/>
        <v>139135381815314.13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139135381815314.13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579730757563.80884</v>
      </c>
      <c r="L4851" s="455">
        <f t="shared" ca="1" si="174"/>
        <v>139715112572877.94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139715112572877.94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582146302386.99146</v>
      </c>
      <c r="L4852" s="455">
        <f t="shared" ca="1" si="174"/>
        <v>140297258875264.92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140297258875264.92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584571911980.27051</v>
      </c>
      <c r="L4853" s="455">
        <f t="shared" ref="L4853:L5107" ca="1" si="179">I4853-J4853+K4853</f>
        <v>140881830787245.19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140881830787245.19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587007628280.18823</v>
      </c>
      <c r="L4854" s="455">
        <f t="shared" ca="1" si="179"/>
        <v>141468838415525.38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141468838415525.38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589453493398.02234</v>
      </c>
      <c r="L4855" s="455">
        <f t="shared" ca="1" si="179"/>
        <v>142058291908923.41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142058291908923.41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591909549620.51416</v>
      </c>
      <c r="L4856" s="455">
        <f t="shared" ca="1" si="179"/>
        <v>142650201458543.91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142650201458543.91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594375839410.59961</v>
      </c>
      <c r="L4857" s="455">
        <f t="shared" ca="1" si="179"/>
        <v>143244577297954.5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143244577297954.5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596852405408.1438</v>
      </c>
      <c r="L4858" s="455">
        <f t="shared" ca="1" si="179"/>
        <v>143841429703362.66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143841429703362.66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599339290430.67773</v>
      </c>
      <c r="L4859" s="455">
        <f t="shared" ca="1" si="179"/>
        <v>144440768993793.34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144440768993793.34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601836537474.13892</v>
      </c>
      <c r="L4860" s="455">
        <f t="shared" ca="1" si="179"/>
        <v>145042605531267.47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145042605531267.47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604344189713.6145</v>
      </c>
      <c r="L4861" s="455">
        <f t="shared" ca="1" si="179"/>
        <v>145646949720981.09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145646949720981.09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606862290504.08789</v>
      </c>
      <c r="L4862" s="455">
        <f t="shared" ca="1" si="179"/>
        <v>146253812011485.19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146253812011485.19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609390883381.18823</v>
      </c>
      <c r="L4863" s="455">
        <f t="shared" ca="1" si="179"/>
        <v>146863202894866.38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146863202894866.38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611930012061.94324</v>
      </c>
      <c r="L4864" s="455">
        <f t="shared" ca="1" si="179"/>
        <v>147475132906928.31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147475132906928.31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614479720445.53467</v>
      </c>
      <c r="L4865" s="455">
        <f t="shared" ca="1" si="179"/>
        <v>148089612627373.84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148089612627373.84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617040052614.05762</v>
      </c>
      <c r="L4866" s="455">
        <f t="shared" ca="1" si="179"/>
        <v>148706652679987.91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148706652679987.91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619611052833.28296</v>
      </c>
      <c r="L4867" s="455">
        <f t="shared" ca="1" si="179"/>
        <v>149326263732821.19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149326263732821.19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622192765553.42163</v>
      </c>
      <c r="L4868" s="455">
        <f t="shared" ca="1" si="179"/>
        <v>149948456498374.59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149948456498374.59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624785235409.89417</v>
      </c>
      <c r="L4869" s="455">
        <f t="shared" ca="1" si="179"/>
        <v>150573241733784.5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150573241733784.5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627388507224.10205</v>
      </c>
      <c r="L4870" s="455">
        <f t="shared" ca="1" si="179"/>
        <v>151200630241008.59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151200630241008.59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630002626004.20251</v>
      </c>
      <c r="L4871" s="455">
        <f t="shared" ca="1" si="179"/>
        <v>151830632867012.78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151830632867012.78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632627636945.8866</v>
      </c>
      <c r="L4872" s="455">
        <f t="shared" ca="1" si="179"/>
        <v>152463260503958.66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152463260503958.66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635263585433.16101</v>
      </c>
      <c r="L4873" s="455">
        <f t="shared" ca="1" si="179"/>
        <v>153098524089391.81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153098524089391.81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637910517039.13257</v>
      </c>
      <c r="L4874" s="455">
        <f t="shared" ca="1" si="179"/>
        <v>153736434606430.94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153736434606430.94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640568477526.79553</v>
      </c>
      <c r="L4875" s="455">
        <f t="shared" ca="1" si="179"/>
        <v>154377003083957.72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154377003083957.72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643237512849.82385</v>
      </c>
      <c r="L4876" s="455">
        <f t="shared" ca="1" si="179"/>
        <v>155020240596807.53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155020240596807.53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645917669153.36475</v>
      </c>
      <c r="L4877" s="455">
        <f t="shared" ca="1" si="179"/>
        <v>155666158265960.91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155666158265960.91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648608992774.83716</v>
      </c>
      <c r="L4878" s="455">
        <f t="shared" ca="1" si="179"/>
        <v>156314767258735.75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156314767258735.75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651311530244.7323</v>
      </c>
      <c r="L4879" s="455">
        <f t="shared" ca="1" si="179"/>
        <v>156966078788980.47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156966078788980.47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654025328287.41858</v>
      </c>
      <c r="L4880" s="455">
        <f t="shared" ca="1" si="179"/>
        <v>157620104117267.88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157620104117267.88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656750433821.94946</v>
      </c>
      <c r="L4881" s="455">
        <f t="shared" ca="1" si="179"/>
        <v>158276854551089.81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158276854551089.81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659486893962.87427</v>
      </c>
      <c r="L4882" s="455">
        <f t="shared" ca="1" si="179"/>
        <v>158936341445052.69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158936341445052.69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662234756021.05286</v>
      </c>
      <c r="L4883" s="455">
        <f t="shared" ca="1" si="179"/>
        <v>159598576201073.75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159598576201073.75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664994067504.474</v>
      </c>
      <c r="L4884" s="455">
        <f t="shared" ca="1" si="179"/>
        <v>160263570268578.22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160263570268578.22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667764876119.07593</v>
      </c>
      <c r="L4885" s="455">
        <f t="shared" ca="1" si="179"/>
        <v>160931335144697.28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160931335144697.28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670547229769.57202</v>
      </c>
      <c r="L4886" s="455">
        <f t="shared" ca="1" si="179"/>
        <v>161601882374466.84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161601882374466.84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673341176560.27856</v>
      </c>
      <c r="L4887" s="455">
        <f t="shared" ca="1" si="179"/>
        <v>162275223551027.13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162275223551027.13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676146764795.94629</v>
      </c>
      <c r="L4888" s="455">
        <f t="shared" ca="1" si="179"/>
        <v>162951370315823.06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162951370315823.06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678964042982.59607</v>
      </c>
      <c r="L4889" s="455">
        <f t="shared" ca="1" si="179"/>
        <v>163630334358805.66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163630334358805.66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681793059828.35693</v>
      </c>
      <c r="L4890" s="455">
        <f t="shared" ca="1" si="179"/>
        <v>164312127418634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164312127418634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684633864244.30835</v>
      </c>
      <c r="L4891" s="455">
        <f t="shared" ca="1" si="179"/>
        <v>164996761282878.31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164996761282878.31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687486505345.32629</v>
      </c>
      <c r="L4892" s="455">
        <f t="shared" ca="1" si="179"/>
        <v>165684247788223.63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165684247788223.63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690351032450.93176</v>
      </c>
      <c r="L4893" s="455">
        <f t="shared" ca="1" si="179"/>
        <v>166374598820674.56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166374598820674.56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693227495086.14404</v>
      </c>
      <c r="L4894" s="455">
        <f t="shared" ca="1" si="179"/>
        <v>167067826315760.72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167067826315760.72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696115942982.3363</v>
      </c>
      <c r="L4895" s="455">
        <f t="shared" ca="1" si="179"/>
        <v>167763942258743.06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167763942258743.06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699016426078.09607</v>
      </c>
      <c r="L4896" s="455">
        <f t="shared" ca="1" si="179"/>
        <v>168462958684821.16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168462958684821.16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701928994520.08813</v>
      </c>
      <c r="L4897" s="455">
        <f t="shared" ca="1" si="179"/>
        <v>169164887679341.25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169164887679341.25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704853698663.92188</v>
      </c>
      <c r="L4898" s="455">
        <f t="shared" ca="1" si="179"/>
        <v>169869741378005.19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169869741378005.19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707790589075.02161</v>
      </c>
      <c r="L4899" s="455">
        <f t="shared" ca="1" si="179"/>
        <v>170577531967080.22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170577531967080.22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710739716529.50085</v>
      </c>
      <c r="L4900" s="455">
        <f t="shared" ca="1" si="179"/>
        <v>171288271683609.72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171288271683609.72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713701132015.04053</v>
      </c>
      <c r="L4901" s="455">
        <f t="shared" ca="1" si="179"/>
        <v>172001972815624.75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172001972815624.75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716674886731.76978</v>
      </c>
      <c r="L4902" s="455">
        <f t="shared" ca="1" si="179"/>
        <v>172718647702356.53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172718647702356.53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719661032093.15222</v>
      </c>
      <c r="L4903" s="455">
        <f t="shared" ca="1" si="179"/>
        <v>173438308734449.69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173438308734449.69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722659619726.87366</v>
      </c>
      <c r="L4904" s="455">
        <f t="shared" ca="1" si="179"/>
        <v>174160968354176.56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174160968354176.56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725670701475.73572</v>
      </c>
      <c r="L4905" s="455">
        <f t="shared" ca="1" si="179"/>
        <v>174886639055652.31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174886639055652.31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728694329398.55127</v>
      </c>
      <c r="L4906" s="455">
        <f t="shared" ca="1" si="179"/>
        <v>175615333385050.88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175615333385050.88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731730555771.04529</v>
      </c>
      <c r="L4907" s="455">
        <f t="shared" ca="1" si="179"/>
        <v>176347063940821.91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176347063940821.91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734779433086.75793</v>
      </c>
      <c r="L4908" s="455">
        <f t="shared" ca="1" si="179"/>
        <v>177081843373908.66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177081843373908.66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737841014057.95276</v>
      </c>
      <c r="L4909" s="455">
        <f t="shared" ca="1" si="179"/>
        <v>177819684387966.59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177819684387966.59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740915351616.52747</v>
      </c>
      <c r="L4910" s="455">
        <f t="shared" ca="1" si="179"/>
        <v>178560599739583.13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178560599739583.13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744002498914.92969</v>
      </c>
      <c r="L4911" s="455">
        <f t="shared" ca="1" si="179"/>
        <v>179304602238498.06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179304602238498.06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747102509327.0752</v>
      </c>
      <c r="L4912" s="455">
        <f t="shared" ca="1" si="179"/>
        <v>180051704747825.13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180051704747825.13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750215436449.27136</v>
      </c>
      <c r="L4913" s="455">
        <f t="shared" ca="1" si="179"/>
        <v>180801920184274.41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180801920184274.41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753341334101.14331</v>
      </c>
      <c r="L4914" s="455">
        <f t="shared" ca="1" si="179"/>
        <v>181555261518375.56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181555261518375.56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756480256326.56482</v>
      </c>
      <c r="L4915" s="455">
        <f t="shared" ca="1" si="179"/>
        <v>182311741774702.13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182311741774702.13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759632257394.59216</v>
      </c>
      <c r="L4916" s="455">
        <f t="shared" ca="1" si="179"/>
        <v>183071374032096.72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183071374032096.72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762797391800.40295</v>
      </c>
      <c r="L4917" s="455">
        <f t="shared" ca="1" si="179"/>
        <v>183834171423897.13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183834171423897.13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765975714266.23804</v>
      </c>
      <c r="L4918" s="455">
        <f t="shared" ca="1" si="179"/>
        <v>184600147138163.38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184600147138163.38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769167279742.34741</v>
      </c>
      <c r="L4919" s="455">
        <f t="shared" ca="1" si="179"/>
        <v>185369314417905.72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185369314417905.72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772372143407.94043</v>
      </c>
      <c r="L4920" s="455">
        <f t="shared" ca="1" si="179"/>
        <v>186141686561313.66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186141686561313.66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775590360672.14026</v>
      </c>
      <c r="L4921" s="455">
        <f t="shared" ca="1" si="179"/>
        <v>186917276921985.78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186917276921985.78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778821987174.9408</v>
      </c>
      <c r="L4922" s="455">
        <f t="shared" ca="1" si="179"/>
        <v>187696098909160.72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187696098909160.72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782067078788.16968</v>
      </c>
      <c r="L4923" s="455">
        <f t="shared" ca="1" si="179"/>
        <v>188478165987948.88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188478165987948.88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785325691616.45361</v>
      </c>
      <c r="L4924" s="455">
        <f t="shared" ca="1" si="179"/>
        <v>189263491679565.34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189263491679565.34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788597881998.18896</v>
      </c>
      <c r="L4925" s="455">
        <f t="shared" ca="1" si="179"/>
        <v>190052089561563.53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190052089561563.53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791883706506.51465</v>
      </c>
      <c r="L4926" s="455">
        <f t="shared" ca="1" si="179"/>
        <v>190843973268070.03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190843973268070.03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795183221950.29175</v>
      </c>
      <c r="L4927" s="455">
        <f t="shared" ca="1" si="179"/>
        <v>191639156490020.31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191639156490020.31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798496485375.08459</v>
      </c>
      <c r="L4928" s="455">
        <f t="shared" ca="1" si="179"/>
        <v>192437652975395.41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192437652975395.41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801823554064.14746</v>
      </c>
      <c r="L4929" s="455">
        <f t="shared" ca="1" si="179"/>
        <v>193239476529459.56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193239476529459.56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805164485539.41479</v>
      </c>
      <c r="L4930" s="455">
        <f t="shared" ca="1" si="179"/>
        <v>194044641014998.97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194044641014998.97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808519337562.49573</v>
      </c>
      <c r="L4931" s="455">
        <f t="shared" ca="1" si="179"/>
        <v>194853160352561.47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194853160352561.47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811888168135.67273</v>
      </c>
      <c r="L4932" s="455">
        <f t="shared" ca="1" si="179"/>
        <v>195665048520697.16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195665048520697.16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815271035502.90479</v>
      </c>
      <c r="L4933" s="455">
        <f t="shared" ca="1" si="179"/>
        <v>196480319556200.06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196480319556200.06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818667998150.83362</v>
      </c>
      <c r="L4934" s="455">
        <f t="shared" ca="1" si="179"/>
        <v>197298987554350.91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197298987554350.91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822079114809.79541</v>
      </c>
      <c r="L4935" s="455">
        <f t="shared" ca="1" si="179"/>
        <v>198121066669160.69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198121066669160.69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825504444454.83618</v>
      </c>
      <c r="L4936" s="455">
        <f t="shared" ca="1" si="179"/>
        <v>198946571113615.53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198946571113615.53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828944046306.73132</v>
      </c>
      <c r="L4937" s="455">
        <f t="shared" ca="1" si="179"/>
        <v>199775515159922.25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199775515159922.25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832397979833.0094</v>
      </c>
      <c r="L4938" s="455">
        <f t="shared" ca="1" si="179"/>
        <v>200607913139755.25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200607913139755.25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835866304748.98022</v>
      </c>
      <c r="L4939" s="455">
        <f t="shared" ca="1" si="179"/>
        <v>201443779444504.22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201443779444504.22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839349081018.76758</v>
      </c>
      <c r="L4940" s="455">
        <f t="shared" ca="1" si="179"/>
        <v>202283128525523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202283128525523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842846368856.34583</v>
      </c>
      <c r="L4941" s="455">
        <f t="shared" ca="1" si="179"/>
        <v>203125974894379.34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203125974894379.34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846358228726.58057</v>
      </c>
      <c r="L4942" s="455">
        <f t="shared" ca="1" si="179"/>
        <v>203972333123105.94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203972333123105.94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849884721346.27478</v>
      </c>
      <c r="L4943" s="455">
        <f t="shared" ca="1" si="179"/>
        <v>204822217844452.22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204822217844452.22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853425907685.21753</v>
      </c>
      <c r="L4944" s="455">
        <f t="shared" ca="1" si="179"/>
        <v>205675643752137.44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205675643752137.44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856981848967.23926</v>
      </c>
      <c r="L4945" s="455">
        <f t="shared" ca="1" si="179"/>
        <v>206532625601104.69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206532625601104.69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860552606671.26953</v>
      </c>
      <c r="L4946" s="455">
        <f t="shared" ca="1" si="179"/>
        <v>207393178207775.97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207393178207775.97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864138242532.3999</v>
      </c>
      <c r="L4947" s="455">
        <f t="shared" ca="1" si="179"/>
        <v>208257316450308.38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208257316450308.38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867738818542.95154</v>
      </c>
      <c r="L4948" s="455">
        <f t="shared" ca="1" si="179"/>
        <v>209125055268851.31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209125055268851.31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871354396953.54712</v>
      </c>
      <c r="L4949" s="455">
        <f t="shared" ca="1" si="179"/>
        <v>209996409665804.88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209996409665804.88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874985040274.18701</v>
      </c>
      <c r="L4950" s="455">
        <f t="shared" ca="1" si="179"/>
        <v>210871394706079.06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210871394706079.06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878630811275.32947</v>
      </c>
      <c r="L4951" s="455">
        <f t="shared" ca="1" si="179"/>
        <v>211750025517354.41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211750025517354.41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882291772988.97668</v>
      </c>
      <c r="L4952" s="455">
        <f t="shared" ca="1" si="179"/>
        <v>212632317290343.38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212632317290343.38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885967988709.76404</v>
      </c>
      <c r="L4953" s="455">
        <f t="shared" ca="1" si="179"/>
        <v>213518285279053.13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213518285279053.13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889659521996.05469</v>
      </c>
      <c r="L4954" s="455">
        <f t="shared" ca="1" si="179"/>
        <v>214407944801049.19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214407944801049.19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893366436671.03821</v>
      </c>
      <c r="L4955" s="455">
        <f t="shared" ca="1" si="179"/>
        <v>215301311237720.22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215301311237720.22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897088796823.83423</v>
      </c>
      <c r="L4956" s="455">
        <f t="shared" ca="1" si="179"/>
        <v>216198400034544.06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216198400034544.06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900826666810.60022</v>
      </c>
      <c r="L4957" s="455">
        <f t="shared" ca="1" si="179"/>
        <v>217099226701354.66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217099226701354.66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904580111255.64441</v>
      </c>
      <c r="L4958" s="455">
        <f t="shared" ca="1" si="179"/>
        <v>218003806812610.31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218003806812610.31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908349195052.54297</v>
      </c>
      <c r="L4959" s="455">
        <f t="shared" ca="1" si="179"/>
        <v>218912156007662.84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218912156007662.84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912133983365.26184</v>
      </c>
      <c r="L4960" s="455">
        <f t="shared" ca="1" si="179"/>
        <v>219824289991028.09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219824289991028.09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915934541629.28369</v>
      </c>
      <c r="L4961" s="455">
        <f t="shared" ca="1" si="179"/>
        <v>220740224532657.38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220740224532657.38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919750935552.73901</v>
      </c>
      <c r="L4962" s="455">
        <f t="shared" ca="1" si="179"/>
        <v>221659975468210.13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221659975468210.13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923583231117.54236</v>
      </c>
      <c r="L4963" s="455">
        <f t="shared" ca="1" si="179"/>
        <v>222583558699327.66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222583558699327.66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927431494580.53186</v>
      </c>
      <c r="L4964" s="455">
        <f t="shared" ca="1" si="179"/>
        <v>223510990193908.19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223510990193908.19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931295792474.61743</v>
      </c>
      <c r="L4965" s="455">
        <f t="shared" ca="1" si="179"/>
        <v>224442285986382.81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224442285986382.81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935176191609.92822</v>
      </c>
      <c r="L4966" s="455">
        <f t="shared" ca="1" si="179"/>
        <v>225377462177992.75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225377462177992.75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939072759074.96973</v>
      </c>
      <c r="L4967" s="455">
        <f t="shared" ca="1" si="179"/>
        <v>226316534937067.72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226316534937067.72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942985562237.7821</v>
      </c>
      <c r="L4968" s="455">
        <f t="shared" ca="1" si="179"/>
        <v>227259520499305.5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227259520499305.5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946914668747.1062</v>
      </c>
      <c r="L4969" s="455">
        <f t="shared" ca="1" si="179"/>
        <v>228206435168052.59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228206435168052.59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950860146533.55249</v>
      </c>
      <c r="L4970" s="455">
        <f t="shared" ca="1" si="179"/>
        <v>229157295314586.16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229157295314586.16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954822063810.77551</v>
      </c>
      <c r="L4971" s="455">
        <f t="shared" ca="1" si="179"/>
        <v>230112117378396.94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230112117378396.94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958800489076.65393</v>
      </c>
      <c r="L4972" s="455">
        <f t="shared" ca="1" si="179"/>
        <v>231070917867473.59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231070917867473.59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962795491114.47327</v>
      </c>
      <c r="L4973" s="455">
        <f t="shared" ca="1" si="179"/>
        <v>232033713358588.06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232033713358588.06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966807138994.11694</v>
      </c>
      <c r="L4974" s="455">
        <f t="shared" ca="1" si="179"/>
        <v>233000520497582.19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233000520497582.19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970835502073.25916</v>
      </c>
      <c r="L4975" s="455">
        <f t="shared" ca="1" si="179"/>
        <v>233971355999655.44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233971355999655.44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974880649998.56433</v>
      </c>
      <c r="L4976" s="455">
        <f t="shared" ca="1" si="179"/>
        <v>234946236649654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234946236649654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978942652706.89148</v>
      </c>
      <c r="L4977" s="455">
        <f t="shared" ca="1" si="179"/>
        <v>235925179302360.91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235925179302360.91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983021580426.50378</v>
      </c>
      <c r="L4978" s="455">
        <f t="shared" ca="1" si="179"/>
        <v>236908200882787.41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236908200882787.41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987117503678.28076</v>
      </c>
      <c r="L4979" s="455">
        <f t="shared" ca="1" si="179"/>
        <v>237895318386465.69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237895318386465.69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991230493276.94031</v>
      </c>
      <c r="L4980" s="455">
        <f t="shared" ca="1" si="179"/>
        <v>238886548879742.63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238886548879742.63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995360620332.26086</v>
      </c>
      <c r="L4981" s="455">
        <f t="shared" ca="1" si="179"/>
        <v>239881909500074.88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239881909500074.88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999507956250.31201</v>
      </c>
      <c r="L4982" s="455">
        <f t="shared" ca="1" si="179"/>
        <v>240881417456325.19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240881417456325.19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1003672572734.6884</v>
      </c>
      <c r="L4983" s="455">
        <f t="shared" ca="1" si="179"/>
        <v>241885090029059.88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241885090029059.88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1007854541787.7495</v>
      </c>
      <c r="L4984" s="455">
        <f t="shared" ca="1" si="179"/>
        <v>242892944570847.63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242892944570847.63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1012053935711.8652</v>
      </c>
      <c r="L4985" s="455">
        <f t="shared" ca="1" si="179"/>
        <v>243904998506559.5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243904998506559.5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1016270827110.6646</v>
      </c>
      <c r="L4986" s="455">
        <f t="shared" ca="1" si="179"/>
        <v>244921269333670.16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244921269333670.16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1020505288890.2924</v>
      </c>
      <c r="L4987" s="455">
        <f t="shared" ca="1" si="179"/>
        <v>245941774622560.44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245941774622560.44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1024757394260.6685</v>
      </c>
      <c r="L4988" s="455">
        <f t="shared" ca="1" si="179"/>
        <v>246966532016821.09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246966532016821.09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1029027216736.7545</v>
      </c>
      <c r="L4989" s="455">
        <f t="shared" ca="1" si="179"/>
        <v>247995559233557.84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247995559233557.84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1033314830139.8243</v>
      </c>
      <c r="L4990" s="455">
        <f t="shared" ca="1" si="179"/>
        <v>249028874063697.66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249028874063697.66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1037620308598.7402</v>
      </c>
      <c r="L4991" s="455">
        <f t="shared" ca="1" si="179"/>
        <v>250066494372296.41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250066494372296.41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1041943726551.235</v>
      </c>
      <c r="L4992" s="455">
        <f t="shared" ca="1" si="179"/>
        <v>251108438098847.66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251108438098847.66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1046285158745.1986</v>
      </c>
      <c r="L4993" s="455">
        <f t="shared" ca="1" si="179"/>
        <v>252154723257592.84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252154723257592.84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1050644680239.9703</v>
      </c>
      <c r="L4994" s="455">
        <f t="shared" ca="1" si="179"/>
        <v>253205367937832.81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253205367937832.81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1055022366407.6367</v>
      </c>
      <c r="L4995" s="455">
        <f t="shared" ca="1" si="179"/>
        <v>254260390304240.44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254260390304240.44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1059418292934.3351</v>
      </c>
      <c r="L4996" s="455">
        <f t="shared" ca="1" si="179"/>
        <v>255319808597174.78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255319808597174.78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1063832535821.5615</v>
      </c>
      <c r="L4997" s="455">
        <f t="shared" ca="1" si="179"/>
        <v>256383641132996.34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256383641132996.34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1068265171387.4846</v>
      </c>
      <c r="L4998" s="455">
        <f t="shared" ca="1" si="179"/>
        <v>257451906304383.84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257451906304383.84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1072716276268.2661</v>
      </c>
      <c r="L4999" s="455">
        <f t="shared" ca="1" si="179"/>
        <v>258524622580652.13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258524622580652.13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1077185927419.3839</v>
      </c>
      <c r="L5000" s="455">
        <f t="shared" ca="1" si="179"/>
        <v>259601808508071.5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259601808508071.5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1081674202116.9646</v>
      </c>
      <c r="L5001" s="455">
        <f t="shared" ca="1" si="179"/>
        <v>260683482710188.47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260683482710188.47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1086181177959.1187</v>
      </c>
      <c r="L5002" s="455">
        <f t="shared" ca="1" si="179"/>
        <v>261769663888147.59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261769663888147.59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1090706932867.2817</v>
      </c>
      <c r="L5003" s="455">
        <f t="shared" ca="1" si="179"/>
        <v>262860370821014.88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262860370821014.88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1095251545087.5619</v>
      </c>
      <c r="L5004" s="455">
        <f t="shared" ca="1" si="179"/>
        <v>263955622366102.44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263955622366102.44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1099815093192.0935</v>
      </c>
      <c r="L5005" s="455">
        <f t="shared" ca="1" si="179"/>
        <v>265055437459294.53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265055437459294.53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1104397656080.3938</v>
      </c>
      <c r="L5006" s="455">
        <f t="shared" ca="1" si="179"/>
        <v>266159835115374.94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266159835115374.94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1108999312980.729</v>
      </c>
      <c r="L5007" s="455">
        <f t="shared" ca="1" si="179"/>
        <v>267268834428355.66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267268834428355.66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1113620143451.4817</v>
      </c>
      <c r="L5008" s="455">
        <f t="shared" ca="1" si="179"/>
        <v>268382454571807.13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268382454571807.13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1118260227382.5295</v>
      </c>
      <c r="L5009" s="455">
        <f t="shared" ca="1" si="179"/>
        <v>269500714799189.66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269500714799189.66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1122919644996.6238</v>
      </c>
      <c r="L5010" s="455">
        <f t="shared" ca="1" si="179"/>
        <v>270623634444186.28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270623634444186.28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1127598476850.7761</v>
      </c>
      <c r="L5011" s="455">
        <f t="shared" ca="1" si="179"/>
        <v>271751232921037.06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271751232921037.06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1132296803837.6545</v>
      </c>
      <c r="L5012" s="455">
        <f t="shared" ca="1" si="179"/>
        <v>272883529724874.72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272883529724874.72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1137014707186.978</v>
      </c>
      <c r="L5013" s="455">
        <f t="shared" ca="1" si="179"/>
        <v>274020544432061.69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274020544432061.69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1141752268466.9238</v>
      </c>
      <c r="L5014" s="455">
        <f t="shared" ca="1" si="179"/>
        <v>275162296700528.63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275162296700528.63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1146509569585.5359</v>
      </c>
      <c r="L5015" s="455">
        <f t="shared" ca="1" si="179"/>
        <v>276308806270114.16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276308806270114.16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1151286692792.1423</v>
      </c>
      <c r="L5016" s="455">
        <f t="shared" ca="1" si="179"/>
        <v>277460092962906.31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277460092962906.31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1156083720678.7764</v>
      </c>
      <c r="L5017" s="455">
        <f t="shared" ca="1" si="179"/>
        <v>278616176683585.09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278616176683585.09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1160900736181.6045</v>
      </c>
      <c r="L5018" s="455">
        <f t="shared" ca="1" si="179"/>
        <v>279777077419766.69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279777077419766.69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1165737822582.3611</v>
      </c>
      <c r="L5019" s="455">
        <f t="shared" ca="1" si="179"/>
        <v>280942815242349.06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280942815242349.06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1170595063509.7878</v>
      </c>
      <c r="L5020" s="455">
        <f t="shared" ca="1" si="179"/>
        <v>282113410305858.88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282113410305858.88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1175472542941.0786</v>
      </c>
      <c r="L5021" s="455">
        <f t="shared" ca="1" si="179"/>
        <v>283288882848799.94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283288882848799.94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1180370345203.333</v>
      </c>
      <c r="L5022" s="455">
        <f t="shared" ca="1" si="179"/>
        <v>284469253194003.25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284469253194003.25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1185288554975.0134</v>
      </c>
      <c r="L5023" s="455">
        <f t="shared" ca="1" si="179"/>
        <v>285654541748978.25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285654541748978.25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1190227257287.4094</v>
      </c>
      <c r="L5024" s="455">
        <f t="shared" ca="1" si="179"/>
        <v>286844769006265.69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286844769006265.69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1195186537526.1069</v>
      </c>
      <c r="L5025" s="455">
        <f t="shared" ca="1" si="179"/>
        <v>288039955543791.81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288039955543791.81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1200166481432.4658</v>
      </c>
      <c r="L5026" s="455">
        <f t="shared" ca="1" si="179"/>
        <v>289240122025224.25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289240122025224.25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1205167175105.1011</v>
      </c>
      <c r="L5027" s="455">
        <f t="shared" ca="1" si="179"/>
        <v>290445289200329.38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290445289200329.38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1210188705001.3723</v>
      </c>
      <c r="L5028" s="455">
        <f t="shared" ca="1" si="179"/>
        <v>291655477905330.75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291655477905330.75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1215231157938.8782</v>
      </c>
      <c r="L5029" s="455">
        <f t="shared" ca="1" si="179"/>
        <v>292870709063269.63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292870709063269.63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1220294621096.9568</v>
      </c>
      <c r="L5030" s="455">
        <f t="shared" ca="1" si="179"/>
        <v>294091003684366.56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294091003684366.56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1225379182018.1941</v>
      </c>
      <c r="L5031" s="455">
        <f t="shared" ca="1" si="179"/>
        <v>295316382866384.75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295316382866384.75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1230484928609.9365</v>
      </c>
      <c r="L5032" s="455">
        <f t="shared" ca="1" si="179"/>
        <v>296546867794994.69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296546867794994.69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1235611949145.8113</v>
      </c>
      <c r="L5033" s="455">
        <f t="shared" ca="1" si="179"/>
        <v>297782479744140.5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297782479744140.5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1240760332267.252</v>
      </c>
      <c r="L5034" s="455">
        <f t="shared" ca="1" si="179"/>
        <v>299023240076407.75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299023240076407.75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1245930166985.0322</v>
      </c>
      <c r="L5035" s="455">
        <f t="shared" ca="1" si="179"/>
        <v>300269170243392.81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300269170243392.81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1251121542680.8035</v>
      </c>
      <c r="L5036" s="455">
        <f t="shared" ca="1" si="179"/>
        <v>301520291786073.63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301520291786073.63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1256334549108.6401</v>
      </c>
      <c r="L5037" s="455">
        <f t="shared" ca="1" si="179"/>
        <v>302776626335182.25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302776626335182.25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1261569276396.5928</v>
      </c>
      <c r="L5038" s="455">
        <f t="shared" ca="1" si="179"/>
        <v>304038195611578.81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304038195611578.81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1266825815048.2451</v>
      </c>
      <c r="L5039" s="455">
        <f t="shared" ca="1" si="179"/>
        <v>305305021426627.06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305305021426627.06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1272104255944.2793</v>
      </c>
      <c r="L5040" s="455">
        <f t="shared" ca="1" si="179"/>
        <v>306577125682571.31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306577125682571.31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1277404690344.0471</v>
      </c>
      <c r="L5041" s="455">
        <f t="shared" ca="1" si="179"/>
        <v>307854530372915.38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307854530372915.38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1282727209887.1475</v>
      </c>
      <c r="L5042" s="455">
        <f t="shared" ca="1" si="179"/>
        <v>309137257582802.5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309137257582802.5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1288071906595.0105</v>
      </c>
      <c r="L5043" s="455">
        <f t="shared" ca="1" si="179"/>
        <v>310425329489397.5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310425329489397.5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1293438872872.4895</v>
      </c>
      <c r="L5044" s="455">
        <f t="shared" ca="1" si="179"/>
        <v>311718768362270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311718768362270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1298828201509.4583</v>
      </c>
      <c r="L5045" s="455">
        <f t="shared" ca="1" si="179"/>
        <v>313017596563779.44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313017596563779.44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1304239985682.4143</v>
      </c>
      <c r="L5046" s="455">
        <f t="shared" ca="1" si="179"/>
        <v>314321836549461.88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314321836549461.88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1309674318956.0911</v>
      </c>
      <c r="L5047" s="455">
        <f t="shared" ca="1" si="179"/>
        <v>315631510868417.94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315631510868417.94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1315131295285.0747</v>
      </c>
      <c r="L5048" s="455">
        <f t="shared" ca="1" si="179"/>
        <v>316946642163703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316946642163703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1320611009015.4292</v>
      </c>
      <c r="L5049" s="455">
        <f t="shared" ca="1" si="179"/>
        <v>318267253172718.44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318267253172718.44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1326113554886.3269</v>
      </c>
      <c r="L5050" s="455">
        <f t="shared" ca="1" si="179"/>
        <v>319593366727604.75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319593366727604.75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1331639028031.6865</v>
      </c>
      <c r="L5051" s="455">
        <f t="shared" ca="1" si="179"/>
        <v>320925005755636.44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320925005755636.44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1337187523981.8184</v>
      </c>
      <c r="L5052" s="455">
        <f t="shared" ca="1" si="179"/>
        <v>322262193279618.25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322262193279618.25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1342759138665.0759</v>
      </c>
      <c r="L5053" s="455">
        <f t="shared" ca="1" si="179"/>
        <v>323604952418283.31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323604952418283.31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1348353968409.5137</v>
      </c>
      <c r="L5054" s="455">
        <f t="shared" ca="1" si="179"/>
        <v>324953306386692.81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324953306386692.81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1353972109944.5535</v>
      </c>
      <c r="L5055" s="455">
        <f t="shared" ca="1" si="179"/>
        <v>326307278496637.38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326307278496637.38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1359613660402.6558</v>
      </c>
      <c r="L5056" s="455">
        <f t="shared" ca="1" si="179"/>
        <v>327666892157040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327666892157040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1365278717321</v>
      </c>
      <c r="L5057" s="455">
        <f t="shared" ca="1" si="179"/>
        <v>329032170874361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329032170874361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1370967378643.1709</v>
      </c>
      <c r="L5058" s="455">
        <f t="shared" ca="1" si="179"/>
        <v>330403138253004.19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330403138253004.19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1376679742720.8508</v>
      </c>
      <c r="L5059" s="455">
        <f t="shared" ca="1" si="179"/>
        <v>331779817995725.06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331779817995725.06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1382415908315.521</v>
      </c>
      <c r="L5060" s="455">
        <f t="shared" ca="1" si="179"/>
        <v>333162233904040.56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333162233904040.56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1388175974600.1689</v>
      </c>
      <c r="L5061" s="455">
        <f t="shared" ca="1" si="179"/>
        <v>334550409878640.75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334550409878640.75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1393960041161.0032</v>
      </c>
      <c r="L5062" s="455">
        <f t="shared" ca="1" si="179"/>
        <v>335944369919801.75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335944369919801.75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1399768207999.1738</v>
      </c>
      <c r="L5063" s="455">
        <f t="shared" ca="1" si="179"/>
        <v>337344138127800.94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337344138127800.94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1405600575532.5039</v>
      </c>
      <c r="L5064" s="455">
        <f t="shared" ca="1" si="179"/>
        <v>338749738703333.44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338749738703333.44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1411457244597.2227</v>
      </c>
      <c r="L5065" s="455">
        <f t="shared" ca="1" si="179"/>
        <v>340161195947930.69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340161195947930.69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1417338316449.7112</v>
      </c>
      <c r="L5066" s="455">
        <f t="shared" ca="1" si="179"/>
        <v>341578534264380.38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341578534264380.38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1423243892768.2515</v>
      </c>
      <c r="L5067" s="455">
        <f t="shared" ca="1" si="179"/>
        <v>343001778157148.63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343001778157148.63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1429174075654.7859</v>
      </c>
      <c r="L5068" s="455">
        <f t="shared" ca="1" si="179"/>
        <v>344430952232803.44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344430952232803.44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1435128967636.6809</v>
      </c>
      <c r="L5069" s="455">
        <f t="shared" ca="1" si="179"/>
        <v>345866081200440.13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345866081200440.13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1441108671668.5005</v>
      </c>
      <c r="L5070" s="455">
        <f t="shared" ca="1" si="179"/>
        <v>347307189872108.63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347307189872108.63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1447113291133.7859</v>
      </c>
      <c r="L5071" s="455">
        <f t="shared" ca="1" si="179"/>
        <v>348754303163242.44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348754303163242.44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1453142929846.8435</v>
      </c>
      <c r="L5072" s="455">
        <f t="shared" ca="1" si="179"/>
        <v>350207446093089.25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350207446093089.25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1459197692054.5386</v>
      </c>
      <c r="L5073" s="455">
        <f t="shared" ca="1" si="179"/>
        <v>351666643785143.81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351666643785143.81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1465277682438.0991</v>
      </c>
      <c r="L5074" s="455">
        <f t="shared" ca="1" si="179"/>
        <v>353131921467581.94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353131921467581.94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1471383006114.9248</v>
      </c>
      <c r="L5075" s="455">
        <f t="shared" ca="1" si="179"/>
        <v>354603304473696.88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354603304473696.88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1477513768640.4036</v>
      </c>
      <c r="L5076" s="455">
        <f t="shared" ca="1" si="179"/>
        <v>356080818242337.25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356080818242337.25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1483670076009.7385</v>
      </c>
      <c r="L5077" s="455">
        <f t="shared" ca="1" si="179"/>
        <v>357564488318347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357564488318347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1489852034659.7791</v>
      </c>
      <c r="L5078" s="455">
        <f t="shared" ca="1" si="179"/>
        <v>359054340353006.75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359054340353006.75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1496059751470.8613</v>
      </c>
      <c r="L5079" s="455">
        <f t="shared" ca="1" si="179"/>
        <v>360550400104477.63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360550400104477.63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1502293333768.6567</v>
      </c>
      <c r="L5080" s="455">
        <f t="shared" ca="1" si="179"/>
        <v>362052693438246.31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362052693438246.31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1508552889326.0264</v>
      </c>
      <c r="L5081" s="455">
        <f t="shared" ca="1" si="179"/>
        <v>363561246327572.31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363561246327572.31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1514838526364.8845</v>
      </c>
      <c r="L5082" s="455">
        <f t="shared" ca="1" si="179"/>
        <v>365076084853937.19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365076084853937.19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1521150353558.0715</v>
      </c>
      <c r="L5083" s="455">
        <f t="shared" ca="1" si="179"/>
        <v>366597235207495.25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366597235207495.25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1527488480031.2302</v>
      </c>
      <c r="L5084" s="455">
        <f t="shared" ca="1" si="179"/>
        <v>368124723687526.5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368124723687526.5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1533853015364.6938</v>
      </c>
      <c r="L5085" s="455">
        <f t="shared" ca="1" si="179"/>
        <v>369658576702891.19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369658576702891.19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1540244069595.3799</v>
      </c>
      <c r="L5086" s="455">
        <f t="shared" ca="1" si="179"/>
        <v>371198820772486.56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371198820772486.56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1546661753218.6941</v>
      </c>
      <c r="L5087" s="455">
        <f t="shared" ca="1" si="179"/>
        <v>372745482525705.25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372745482525705.25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1553106177190.4385</v>
      </c>
      <c r="L5088" s="455">
        <f t="shared" ca="1" si="179"/>
        <v>374298588702895.69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374298588702895.69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1559577452928.7319</v>
      </c>
      <c r="L5089" s="455">
        <f t="shared" ca="1" si="179"/>
        <v>375858166155824.44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375858166155824.44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1566075692315.9351</v>
      </c>
      <c r="L5090" s="455">
        <f t="shared" ca="1" si="179"/>
        <v>377424241848140.38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377424241848140.38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1572601007700.585</v>
      </c>
      <c r="L5091" s="455">
        <f t="shared" ca="1" si="179"/>
        <v>378996842855840.94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378996842855840.94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1579153511899.3372</v>
      </c>
      <c r="L5092" s="455">
        <f t="shared" ca="1" si="179"/>
        <v>380575996367740.25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380575996367740.25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1585733318198.9177</v>
      </c>
      <c r="L5093" s="455">
        <f t="shared" ca="1" si="179"/>
        <v>382161729685939.19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382161729685939.19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1592340540358.0798</v>
      </c>
      <c r="L5094" s="455">
        <f t="shared" ca="1" si="179"/>
        <v>383754070226297.25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383754070226297.25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1598975292609.5718</v>
      </c>
      <c r="L5095" s="455">
        <f t="shared" ca="1" si="179"/>
        <v>385353045518906.81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385353045518906.81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1605637689662.1118</v>
      </c>
      <c r="L5096" s="455">
        <f t="shared" ca="1" si="179"/>
        <v>386958683208568.94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386958683208568.94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1612327846702.3706</v>
      </c>
      <c r="L5097" s="455">
        <f t="shared" ca="1" si="179"/>
        <v>388571011055271.31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388571011055271.31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1619045879396.9639</v>
      </c>
      <c r="L5098" s="455">
        <f t="shared" ca="1" si="179"/>
        <v>390190056934668.25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390190056934668.25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1625791903894.4509</v>
      </c>
      <c r="L5099" s="455">
        <f t="shared" ca="1" si="179"/>
        <v>391815848838562.69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391815848838562.69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1632566036827.3445</v>
      </c>
      <c r="L5100" s="455">
        <f t="shared" ca="1" si="179"/>
        <v>393448414875390.06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393448414875390.06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1639368395314.1252</v>
      </c>
      <c r="L5101" s="455">
        <f t="shared" ca="1" si="179"/>
        <v>395087783270704.19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395087783270704.19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1646199096961.2673</v>
      </c>
      <c r="L5102" s="455">
        <f t="shared" ca="1" si="179"/>
        <v>396733982367665.44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396733982367665.44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1653058259865.2727</v>
      </c>
      <c r="L5103" s="455">
        <f t="shared" ca="1" si="179"/>
        <v>398387040627530.69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398387040627530.69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1659946002614.7112</v>
      </c>
      <c r="L5104" s="455">
        <f t="shared" ca="1" si="179"/>
        <v>400046986630145.38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400046986630145.38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1666862444292.2725</v>
      </c>
      <c r="L5105" s="455">
        <f t="shared" ca="1" si="179"/>
        <v>401713849074437.63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401713849074437.63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1673807704476.8235</v>
      </c>
      <c r="L5106" s="455">
        <f t="shared" ca="1" si="179"/>
        <v>403387656778914.44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403387656778914.44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1680781903245.4768</v>
      </c>
      <c r="L5107" s="455">
        <f t="shared" ca="1" si="179"/>
        <v>405068438682159.94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405068438682159.94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1687785161175.6665</v>
      </c>
      <c r="L5108" s="455">
        <f t="shared" ref="L5108:L5362" ca="1" si="184">I5108-J5108+K5108</f>
        <v>406756223843335.63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406756223843335.63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1694817599347.2317</v>
      </c>
      <c r="L5109" s="455">
        <f t="shared" ca="1" si="184"/>
        <v>408451041442682.88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408451041442682.88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1701879339344.512</v>
      </c>
      <c r="L5110" s="455">
        <f t="shared" ca="1" si="184"/>
        <v>410152920782027.38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410152920782027.38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1708970503258.4473</v>
      </c>
      <c r="L5111" s="455">
        <f t="shared" ca="1" si="184"/>
        <v>411861891285285.81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411861891285285.81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1716091213688.6909</v>
      </c>
      <c r="L5112" s="455">
        <f t="shared" ca="1" si="184"/>
        <v>413577982498974.5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413577982498974.5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1723241593745.7271</v>
      </c>
      <c r="L5113" s="455">
        <f t="shared" ca="1" si="184"/>
        <v>415301224092720.25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415301224092720.25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1730421767053.001</v>
      </c>
      <c r="L5114" s="455">
        <f t="shared" ca="1" si="184"/>
        <v>417031645859773.25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417031645859773.25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1737631857749.0552</v>
      </c>
      <c r="L5115" s="455">
        <f t="shared" ca="1" si="184"/>
        <v>418769277717522.31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418769277717522.31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1744871990489.6763</v>
      </c>
      <c r="L5116" s="455">
        <f t="shared" ca="1" si="184"/>
        <v>420514149708012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420514149708012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1752142290450.05</v>
      </c>
      <c r="L5117" s="455">
        <f t="shared" ca="1" si="184"/>
        <v>422266291998462.06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422266291998462.06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1759442883326.9253</v>
      </c>
      <c r="L5118" s="455">
        <f t="shared" ca="1" si="184"/>
        <v>424025734881789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424025734881789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1766773895340.7874</v>
      </c>
      <c r="L5119" s="455">
        <f t="shared" ca="1" si="184"/>
        <v>425792508777129.81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425792508777129.81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1774135453238.0408</v>
      </c>
      <c r="L5120" s="455">
        <f t="shared" ca="1" si="184"/>
        <v>427566644230367.88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427566644230367.88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1781527684293.1995</v>
      </c>
      <c r="L5121" s="455">
        <f t="shared" ca="1" si="184"/>
        <v>429348171914661.06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429348171914661.06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1788950716311.0876</v>
      </c>
      <c r="L5122" s="455">
        <f t="shared" ca="1" si="184"/>
        <v>431137122630972.13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431137122630972.13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1796404677629.0505</v>
      </c>
      <c r="L5123" s="455">
        <f t="shared" ca="1" si="184"/>
        <v>432933527308601.19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432933527308601.19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1803889697119.1716</v>
      </c>
      <c r="L5124" s="455">
        <f t="shared" ca="1" si="184"/>
        <v>434737417005720.38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434737417005720.38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1811405904190.5015</v>
      </c>
      <c r="L5125" s="455">
        <f t="shared" ca="1" si="184"/>
        <v>436548822909910.88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436548822909910.88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1818953428791.2952</v>
      </c>
      <c r="L5126" s="455">
        <f t="shared" ca="1" si="184"/>
        <v>438367776338702.19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438367776338702.19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1826532401411.259</v>
      </c>
      <c r="L5127" s="455">
        <f t="shared" ca="1" si="184"/>
        <v>440194308740113.44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440194308740113.44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1834142953083.8062</v>
      </c>
      <c r="L5128" s="455">
        <f t="shared" ca="1" si="184"/>
        <v>442028451693197.25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442028451693197.25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1841785215388.3218</v>
      </c>
      <c r="L5129" s="455">
        <f t="shared" ca="1" si="184"/>
        <v>443870236908585.56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443870236908585.56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1849459320452.4395</v>
      </c>
      <c r="L5130" s="455">
        <f t="shared" ca="1" si="184"/>
        <v>445719696229038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445719696229038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1857165400954.3252</v>
      </c>
      <c r="L5131" s="455">
        <f t="shared" ca="1" si="184"/>
        <v>447576861629992.31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447576861629992.31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1864903590124.968</v>
      </c>
      <c r="L5132" s="455">
        <f t="shared" ca="1" si="184"/>
        <v>449441765220117.25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449441765220117.25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1872674021750.4885</v>
      </c>
      <c r="L5133" s="455">
        <f t="shared" ca="1" si="184"/>
        <v>451314439241867.75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451314439241867.75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1880476830174.449</v>
      </c>
      <c r="L5134" s="455">
        <f t="shared" ca="1" si="184"/>
        <v>453194916072042.19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453194916072042.19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1888312150300.1758</v>
      </c>
      <c r="L5135" s="455">
        <f t="shared" ca="1" si="184"/>
        <v>455083228222342.38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455083228222342.38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1896180117593.0935</v>
      </c>
      <c r="L5136" s="455">
        <f t="shared" ca="1" si="184"/>
        <v>456979408339935.44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456979408339935.44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1904080868083.0642</v>
      </c>
      <c r="L5137" s="455">
        <f t="shared" ca="1" si="184"/>
        <v>458883489208018.5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458883489208018.5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1912014538366.7439</v>
      </c>
      <c r="L5138" s="455">
        <f t="shared" ca="1" si="184"/>
        <v>460795503746385.25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460795503746385.25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1919981265609.9382</v>
      </c>
      <c r="L5139" s="455">
        <f t="shared" ca="1" si="184"/>
        <v>462715485011995.19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462715485011995.19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1927981187549.9802</v>
      </c>
      <c r="L5140" s="455">
        <f t="shared" ca="1" si="184"/>
        <v>464643466199545.19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464643466199545.19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1936014442498.105</v>
      </c>
      <c r="L5141" s="455">
        <f t="shared" ca="1" si="184"/>
        <v>466579480642043.31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466579480642043.31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1944081169341.8472</v>
      </c>
      <c r="L5142" s="455">
        <f t="shared" ca="1" si="184"/>
        <v>468523561811385.19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468523561811385.19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1952181507547.4382</v>
      </c>
      <c r="L5143" s="455">
        <f t="shared" ca="1" si="184"/>
        <v>470475743318932.63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470475743318932.63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1960315597162.2192</v>
      </c>
      <c r="L5144" s="455">
        <f t="shared" ca="1" si="184"/>
        <v>472436058916094.88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472436058916094.88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1968483578817.062</v>
      </c>
      <c r="L5145" s="455">
        <f t="shared" ca="1" si="184"/>
        <v>474404542494911.94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474404542494911.94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1976685593728.7996</v>
      </c>
      <c r="L5146" s="455">
        <f t="shared" ca="1" si="184"/>
        <v>476381228088640.75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476381228088640.75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1984921783702.6697</v>
      </c>
      <c r="L5147" s="455">
        <f t="shared" ca="1" si="184"/>
        <v>478366149872343.44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478366149872343.44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1993192291134.7639</v>
      </c>
      <c r="L5148" s="455">
        <f t="shared" ca="1" si="184"/>
        <v>480359342163478.19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480359342163478.19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2001497259014.4924</v>
      </c>
      <c r="L5149" s="455">
        <f t="shared" ca="1" si="184"/>
        <v>482360839422492.69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482360839422492.69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2009836830927.0527</v>
      </c>
      <c r="L5150" s="455">
        <f t="shared" ca="1" si="184"/>
        <v>484370676253419.75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484370676253419.75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2018211151055.9155</v>
      </c>
      <c r="L5151" s="455">
        <f t="shared" ca="1" si="184"/>
        <v>486388887404475.69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486388887404475.69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2026620364185.3154</v>
      </c>
      <c r="L5152" s="455">
        <f t="shared" ca="1" si="184"/>
        <v>488415507768661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488415507768661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2035064615702.7542</v>
      </c>
      <c r="L5153" s="455">
        <f t="shared" ca="1" si="184"/>
        <v>490450572384363.75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490450572384363.75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2043544051601.5156</v>
      </c>
      <c r="L5154" s="455">
        <f t="shared" ca="1" si="184"/>
        <v>492494116435965.25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492494116435965.25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2052058818483.1887</v>
      </c>
      <c r="L5155" s="455">
        <f t="shared" ca="1" si="184"/>
        <v>494546175254448.44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494546175254448.44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2060609063560.2019</v>
      </c>
      <c r="L5156" s="455">
        <f t="shared" ca="1" si="184"/>
        <v>496606784318008.63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496606784318008.63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2069194934658.3694</v>
      </c>
      <c r="L5157" s="455">
        <f t="shared" ca="1" si="184"/>
        <v>498675979252667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498675979252667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2077816580219.4458</v>
      </c>
      <c r="L5158" s="455">
        <f t="shared" ca="1" si="184"/>
        <v>500753795832886.44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500753795832886.44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2086474149303.6936</v>
      </c>
      <c r="L5159" s="455">
        <f t="shared" ca="1" si="184"/>
        <v>502840269982190.13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502840269982190.13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2095167791592.4587</v>
      </c>
      <c r="L5160" s="455">
        <f t="shared" ca="1" si="184"/>
        <v>504935437773782.56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504935437773782.56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2103897657390.7607</v>
      </c>
      <c r="L5161" s="455">
        <f t="shared" ca="1" si="184"/>
        <v>507039335431173.31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507039335431173.31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2112663897629.8884</v>
      </c>
      <c r="L5162" s="455">
        <f t="shared" ca="1" si="184"/>
        <v>509151999328803.19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509151999328803.19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2121466663870.0134</v>
      </c>
      <c r="L5163" s="455">
        <f t="shared" ca="1" si="184"/>
        <v>511273465992673.19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511273465992673.19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2130306108302.8052</v>
      </c>
      <c r="L5164" s="455">
        <f t="shared" ca="1" si="184"/>
        <v>513403772100976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513403772100976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2139182383754.0667</v>
      </c>
      <c r="L5165" s="455">
        <f t="shared" ca="1" si="184"/>
        <v>515542954484730.06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515542954484730.06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2148095643686.3752</v>
      </c>
      <c r="L5166" s="455">
        <f t="shared" ca="1" si="184"/>
        <v>517691050128416.44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517691050128416.44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2157046042201.7351</v>
      </c>
      <c r="L5167" s="455">
        <f t="shared" ca="1" si="184"/>
        <v>519848096170618.19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519848096170618.19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2166033734044.2427</v>
      </c>
      <c r="L5168" s="455">
        <f t="shared" ca="1" si="184"/>
        <v>522014129904662.44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522014129904662.44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2175058874602.7598</v>
      </c>
      <c r="L5169" s="455">
        <f t="shared" ca="1" si="184"/>
        <v>524189188779265.19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524189188779265.19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2184121619913.6047</v>
      </c>
      <c r="L5170" s="455">
        <f t="shared" ca="1" si="184"/>
        <v>526373310399178.81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526373310399178.81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2193222126663.2451</v>
      </c>
      <c r="L5171" s="455">
        <f t="shared" ca="1" si="184"/>
        <v>528566532525842.06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528566532525842.06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2202360552191.0088</v>
      </c>
      <c r="L5172" s="455">
        <f t="shared" ca="1" si="184"/>
        <v>530768893078033.06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530768893078033.06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2211537054491.8042</v>
      </c>
      <c r="L5173" s="455">
        <f t="shared" ca="1" si="184"/>
        <v>532980430132524.88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532980430132524.88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2220751792218.8535</v>
      </c>
      <c r="L5174" s="455">
        <f t="shared" ca="1" si="184"/>
        <v>535201181924743.75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535201181924743.75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2230004924686.4321</v>
      </c>
      <c r="L5175" s="455">
        <f t="shared" ca="1" si="184"/>
        <v>537431186849430.19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537431186849430.19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2239296611872.6255</v>
      </c>
      <c r="L5176" s="455">
        <f t="shared" ca="1" si="184"/>
        <v>539670483461302.81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539670483461302.81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2248627014422.0952</v>
      </c>
      <c r="L5177" s="455">
        <f t="shared" ca="1" si="184"/>
        <v>541919110475724.94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541919110475724.94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2257996293648.8535</v>
      </c>
      <c r="L5178" s="455">
        <f t="shared" ca="1" si="184"/>
        <v>544177106769373.81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544177106769373.81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2267404611539.0576</v>
      </c>
      <c r="L5179" s="455">
        <f t="shared" ca="1" si="184"/>
        <v>546444511380912.88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546444511380912.88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2276852130753.8037</v>
      </c>
      <c r="L5180" s="455">
        <f t="shared" ca="1" si="184"/>
        <v>548721363511666.69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548721363511666.69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2286339014631.9443</v>
      </c>
      <c r="L5181" s="455">
        <f t="shared" ca="1" si="184"/>
        <v>551007702526298.63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551007702526298.63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2295865427192.9111</v>
      </c>
      <c r="L5182" s="455">
        <f t="shared" ca="1" si="184"/>
        <v>553303567953491.56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553303567953491.56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2305431533139.5483</v>
      </c>
      <c r="L5183" s="455">
        <f t="shared" ca="1" si="184"/>
        <v>555608999486631.13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555608999486631.13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2315037497860.9629</v>
      </c>
      <c r="L5184" s="455">
        <f t="shared" ca="1" si="184"/>
        <v>557924036984492.06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557924036984492.06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2324683487435.3838</v>
      </c>
      <c r="L5185" s="455">
        <f t="shared" ca="1" si="184"/>
        <v>560248720471927.44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560248720471927.44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2334369668633.0308</v>
      </c>
      <c r="L5186" s="455">
        <f t="shared" ca="1" si="184"/>
        <v>562583090140560.44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562583090140560.44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2344096208919.002</v>
      </c>
      <c r="L5187" s="455">
        <f t="shared" ca="1" si="184"/>
        <v>564927186349479.5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564927186349479.5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2353863276456.1646</v>
      </c>
      <c r="L5188" s="455">
        <f t="shared" ca="1" si="184"/>
        <v>567281049625935.63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567281049625935.63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2363671040108.0649</v>
      </c>
      <c r="L5189" s="455">
        <f t="shared" ca="1" si="184"/>
        <v>569644720666043.75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569644720666043.75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2373519669441.8491</v>
      </c>
      <c r="L5190" s="455">
        <f t="shared" ca="1" si="184"/>
        <v>572018240335485.63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572018240335485.63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2383409334731.1899</v>
      </c>
      <c r="L5191" s="455">
        <f t="shared" ca="1" si="184"/>
        <v>574401649670216.88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574401649670216.88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2393340206959.2368</v>
      </c>
      <c r="L5192" s="455">
        <f t="shared" ca="1" si="184"/>
        <v>576794989877176.13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576794989877176.13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2403312457821.5674</v>
      </c>
      <c r="L5193" s="455">
        <f t="shared" ca="1" si="184"/>
        <v>579198302334997.75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579198302334997.75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2413326259729.1572</v>
      </c>
      <c r="L5194" s="455">
        <f t="shared" ca="1" si="184"/>
        <v>581611628594726.88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581611628594726.88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2423381785811.3618</v>
      </c>
      <c r="L5195" s="455">
        <f t="shared" ca="1" si="184"/>
        <v>584035010380538.25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584035010380538.25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2433479209918.9092</v>
      </c>
      <c r="L5196" s="455">
        <f t="shared" ca="1" si="184"/>
        <v>586468489590457.13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586468489590457.13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2443618706626.9048</v>
      </c>
      <c r="L5197" s="455">
        <f t="shared" ca="1" si="184"/>
        <v>588912108297084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588912108297084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2453800451237.8501</v>
      </c>
      <c r="L5198" s="455">
        <f t="shared" ca="1" si="184"/>
        <v>591365908748321.88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591365908748321.88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2464024619784.6743</v>
      </c>
      <c r="L5199" s="455">
        <f t="shared" ca="1" si="184"/>
        <v>593829933368106.5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593829933368106.5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2474291389033.7769</v>
      </c>
      <c r="L5200" s="455">
        <f t="shared" ca="1" si="184"/>
        <v>596304224757140.25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596304224757140.25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2484600936488.0845</v>
      </c>
      <c r="L5201" s="455">
        <f t="shared" ca="1" si="184"/>
        <v>598788825693628.38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598788825693628.38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2494953440390.1182</v>
      </c>
      <c r="L5202" s="455">
        <f t="shared" ca="1" si="184"/>
        <v>601283779134018.5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601283779134018.5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2505349079725.0771</v>
      </c>
      <c r="L5203" s="455">
        <f t="shared" ca="1" si="184"/>
        <v>603789128213743.63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603789128213743.63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2515788034223.9316</v>
      </c>
      <c r="L5204" s="455">
        <f t="shared" ca="1" si="184"/>
        <v>606304916247967.5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606304916247967.5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2526270484366.5313</v>
      </c>
      <c r="L5205" s="455">
        <f t="shared" ca="1" si="184"/>
        <v>608831186732334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608831186732334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2536796611384.7251</v>
      </c>
      <c r="L5206" s="455">
        <f t="shared" ca="1" si="184"/>
        <v>611367983343718.75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611367983343718.75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2547366597265.4946</v>
      </c>
      <c r="L5207" s="455">
        <f t="shared" ca="1" si="184"/>
        <v>613915349940984.25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613915349940984.25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2557980624754.1011</v>
      </c>
      <c r="L5208" s="455">
        <f t="shared" ca="1" si="184"/>
        <v>616473330565738.38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616473330565738.38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2568638877357.2432</v>
      </c>
      <c r="L5209" s="455">
        <f t="shared" ca="1" si="184"/>
        <v>619041969443095.63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619041969443095.63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2579341539346.2319</v>
      </c>
      <c r="L5210" s="455">
        <f t="shared" ca="1" si="184"/>
        <v>621621310982441.88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621621310982441.88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2590088795760.1743</v>
      </c>
      <c r="L5211" s="455">
        <f t="shared" ca="1" si="184"/>
        <v>624211399778202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624211399778202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2600880832409.1748</v>
      </c>
      <c r="L5212" s="455">
        <f t="shared" ca="1" si="184"/>
        <v>626812280610611.13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626812280610611.13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2611717835877.5464</v>
      </c>
      <c r="L5213" s="455">
        <f t="shared" ca="1" si="184"/>
        <v>629423998446488.63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629423998446488.63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2622599993527.0361</v>
      </c>
      <c r="L5214" s="455">
        <f t="shared" ca="1" si="184"/>
        <v>632046598440015.63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632046598440015.63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2633527493500.0649</v>
      </c>
      <c r="L5215" s="455">
        <f t="shared" ca="1" si="184"/>
        <v>634680125933515.75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634680125933515.75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2644500524722.9824</v>
      </c>
      <c r="L5216" s="455">
        <f t="shared" ca="1" si="184"/>
        <v>637324626458238.75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637324626458238.75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2655519276909.3281</v>
      </c>
      <c r="L5217" s="455">
        <f t="shared" ca="1" si="184"/>
        <v>639980145735148.13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639980145735148.13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2666583940563.1172</v>
      </c>
      <c r="L5218" s="455">
        <f t="shared" ca="1" si="184"/>
        <v>642646729675711.25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642646729675711.25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2677694706982.1304</v>
      </c>
      <c r="L5219" s="455">
        <f t="shared" ca="1" si="184"/>
        <v>645324424382693.38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645324424382693.38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2688851768261.2222</v>
      </c>
      <c r="L5220" s="455">
        <f t="shared" ca="1" si="184"/>
        <v>648013276150954.63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648013276150954.63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2700055317295.644</v>
      </c>
      <c r="L5221" s="455">
        <f t="shared" ca="1" si="184"/>
        <v>650713331468250.25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650713331468250.25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2711305547784.376</v>
      </c>
      <c r="L5222" s="455">
        <f t="shared" ca="1" si="184"/>
        <v>653424637016034.63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653424637016034.63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2722602654233.4775</v>
      </c>
      <c r="L5223" s="455">
        <f t="shared" ca="1" si="184"/>
        <v>656147239670268.13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656147239670268.13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2733946831959.4507</v>
      </c>
      <c r="L5224" s="455">
        <f t="shared" ca="1" si="184"/>
        <v>658881186502227.63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658881186502227.63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2745338277092.6152</v>
      </c>
      <c r="L5225" s="455">
        <f t="shared" ca="1" si="184"/>
        <v>661626524779320.25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661626524779320.25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2756777186580.501</v>
      </c>
      <c r="L5226" s="455">
        <f t="shared" ca="1" si="184"/>
        <v>664383301965900.75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664383301965900.75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2768263758191.2529</v>
      </c>
      <c r="L5227" s="455">
        <f t="shared" ca="1" si="184"/>
        <v>667151565724092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667151565724092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2779798190517.0498</v>
      </c>
      <c r="L5228" s="455">
        <f t="shared" ca="1" si="184"/>
        <v>669931363914609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669931363914609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2791380682977.5376</v>
      </c>
      <c r="L5229" s="455">
        <f t="shared" ca="1" si="184"/>
        <v>672722744597586.5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672722744597586.5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2803011435823.2769</v>
      </c>
      <c r="L5230" s="455">
        <f t="shared" ca="1" si="184"/>
        <v>675525756033409.75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675525756033409.75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2814690650139.207</v>
      </c>
      <c r="L5231" s="455">
        <f t="shared" ca="1" si="184"/>
        <v>678340446683549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678340446683549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2826418527848.1206</v>
      </c>
      <c r="L5232" s="455">
        <f t="shared" ca="1" si="184"/>
        <v>681166865211397.13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681166865211397.13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2838195271714.1548</v>
      </c>
      <c r="L5233" s="455">
        <f t="shared" ca="1" si="184"/>
        <v>684005060483111.25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684005060483111.25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2850021085346.2969</v>
      </c>
      <c r="L5234" s="455">
        <f t="shared" ca="1" si="184"/>
        <v>686855081568457.5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686855081568457.5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2861896173201.9063</v>
      </c>
      <c r="L5235" s="455">
        <f t="shared" ca="1" si="184"/>
        <v>689716977741659.38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689716977741659.38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2873820740590.2476</v>
      </c>
      <c r="L5236" s="455">
        <f t="shared" ca="1" si="184"/>
        <v>692590798482249.63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692590798482249.63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2885794993676.04</v>
      </c>
      <c r="L5237" s="455">
        <f t="shared" ca="1" si="184"/>
        <v>695476593475925.63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695476593475925.63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2897819139483.0234</v>
      </c>
      <c r="L5238" s="455">
        <f t="shared" ca="1" si="184"/>
        <v>698374412615408.63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698374412615408.63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2909893385897.5361</v>
      </c>
      <c r="L5239" s="455">
        <f t="shared" ca="1" si="184"/>
        <v>701284306001306.13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701284306001306.13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2922017941672.1089</v>
      </c>
      <c r="L5240" s="455">
        <f t="shared" ca="1" si="184"/>
        <v>704206323942978.25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704206323942978.25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2934193016429.0762</v>
      </c>
      <c r="L5241" s="455">
        <f t="shared" ca="1" si="184"/>
        <v>707140516959407.38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707140516959407.38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2946418820664.1973</v>
      </c>
      <c r="L5242" s="455">
        <f t="shared" ca="1" si="184"/>
        <v>710086935780071.63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710086935780071.63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2958695565750.2983</v>
      </c>
      <c r="L5243" s="455">
        <f t="shared" ca="1" si="184"/>
        <v>713045631345821.88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713045631345821.88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2971023463940.9243</v>
      </c>
      <c r="L5244" s="455">
        <f t="shared" ca="1" si="184"/>
        <v>716016654809762.75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716016654809762.75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2983402728374.0112</v>
      </c>
      <c r="L5245" s="455">
        <f t="shared" ca="1" si="184"/>
        <v>719000057538136.75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719000057538136.75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2995833573075.5698</v>
      </c>
      <c r="L5246" s="455">
        <f t="shared" ca="1" si="184"/>
        <v>721995891111212.38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721995891111212.38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3008316212963.3848</v>
      </c>
      <c r="L5247" s="455">
        <f t="shared" ca="1" si="184"/>
        <v>725004207324175.75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725004207324175.75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3020850863850.7324</v>
      </c>
      <c r="L5248" s="455">
        <f t="shared" ca="1" si="184"/>
        <v>728025058188026.5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728025058188026.5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3033437742450.1104</v>
      </c>
      <c r="L5249" s="455">
        <f t="shared" ca="1" si="184"/>
        <v>731058495930476.63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731058495930476.63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3046077066376.9858</v>
      </c>
      <c r="L5250" s="455">
        <f t="shared" ca="1" si="184"/>
        <v>734104572996853.63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734104572996853.63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3058769054153.5566</v>
      </c>
      <c r="L5251" s="455">
        <f t="shared" ca="1" si="184"/>
        <v>737163342051007.13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737163342051007.13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3071513925212.5298</v>
      </c>
      <c r="L5252" s="455">
        <f t="shared" ca="1" si="184"/>
        <v>740234855976219.63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740234855976219.63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3084311899900.915</v>
      </c>
      <c r="L5253" s="455">
        <f t="shared" ca="1" si="184"/>
        <v>743319167876120.5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743319167876120.5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3097163199483.8354</v>
      </c>
      <c r="L5254" s="455">
        <f t="shared" ca="1" si="184"/>
        <v>746416331075604.38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746416331075604.38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3110068046148.3516</v>
      </c>
      <c r="L5255" s="455">
        <f t="shared" ca="1" si="184"/>
        <v>749526399121752.75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749526399121752.75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3123026663007.3032</v>
      </c>
      <c r="L5256" s="455">
        <f t="shared" ca="1" si="184"/>
        <v>752649425784760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752649425784760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3136039274103.1665</v>
      </c>
      <c r="L5257" s="455">
        <f t="shared" ca="1" si="184"/>
        <v>755785465058863.13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755785465058863.13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3149106104411.9297</v>
      </c>
      <c r="L5258" s="455">
        <f t="shared" ca="1" si="184"/>
        <v>758934571163275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758934571163275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3162227379846.979</v>
      </c>
      <c r="L5259" s="455">
        <f t="shared" ca="1" si="184"/>
        <v>762096798543122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762096798543122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3175403327263.0083</v>
      </c>
      <c r="L5260" s="455">
        <f t="shared" ca="1" si="184"/>
        <v>765272201870385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765272201870385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3188634174459.9375</v>
      </c>
      <c r="L5261" s="455">
        <f t="shared" ca="1" si="184"/>
        <v>768460836044845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768460836044845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3201920150186.854</v>
      </c>
      <c r="L5262" s="455">
        <f t="shared" ca="1" si="184"/>
        <v>771662756195031.88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771662756195031.88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3215261484145.9663</v>
      </c>
      <c r="L5263" s="455">
        <f t="shared" ca="1" si="184"/>
        <v>774878017679177.88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774878017679177.88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3228658406996.5742</v>
      </c>
      <c r="L5264" s="455">
        <f t="shared" ca="1" si="184"/>
        <v>778106676086174.5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778106676086174.5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3242111150359.0605</v>
      </c>
      <c r="L5265" s="455">
        <f t="shared" ca="1" si="184"/>
        <v>781348787236533.5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781348787236533.5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3255619946818.8896</v>
      </c>
      <c r="L5266" s="455">
        <f t="shared" ca="1" si="184"/>
        <v>784604407183352.38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784604407183352.38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3269185029930.6348</v>
      </c>
      <c r="L5267" s="455">
        <f t="shared" ca="1" si="184"/>
        <v>787873592213283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787873592213283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3282806634222.0127</v>
      </c>
      <c r="L5268" s="455">
        <f t="shared" ca="1" si="184"/>
        <v>791156398847505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791156398847505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3296484995197.9375</v>
      </c>
      <c r="L5269" s="455">
        <f t="shared" ca="1" si="184"/>
        <v>794452883842703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794452883842703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3310220349344.5957</v>
      </c>
      <c r="L5270" s="455">
        <f t="shared" ca="1" si="184"/>
        <v>797763104192047.63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797763104192047.63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3324012934133.5317</v>
      </c>
      <c r="L5271" s="455">
        <f t="shared" ca="1" si="184"/>
        <v>801087117126181.13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801087117126181.13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3337862988025.7549</v>
      </c>
      <c r="L5272" s="455">
        <f t="shared" ca="1" si="184"/>
        <v>804424980114206.88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804424980114206.88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3351770750475.8618</v>
      </c>
      <c r="L5273" s="455">
        <f t="shared" ca="1" si="184"/>
        <v>807776750864682.75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807776750864682.75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3365736461936.1782</v>
      </c>
      <c r="L5274" s="455">
        <f t="shared" ca="1" si="184"/>
        <v>811142487326618.88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811142487326618.88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3379760363860.9121</v>
      </c>
      <c r="L5275" s="455">
        <f t="shared" ca="1" si="184"/>
        <v>814522247690479.75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814522247690479.75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3393842698710.332</v>
      </c>
      <c r="L5276" s="455">
        <f t="shared" ca="1" si="184"/>
        <v>817916090389190.13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817916090389190.13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3407983709954.959</v>
      </c>
      <c r="L5277" s="455">
        <f t="shared" ca="1" si="184"/>
        <v>821324074099145.13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821324074099145.13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3422183642079.7715</v>
      </c>
      <c r="L5278" s="455">
        <f t="shared" ca="1" si="184"/>
        <v>824746257741224.88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824746257741224.88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3436442740588.437</v>
      </c>
      <c r="L5279" s="455">
        <f t="shared" ca="1" si="184"/>
        <v>828182700481813.25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828182700481813.25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3450761252007.5552</v>
      </c>
      <c r="L5280" s="455">
        <f t="shared" ca="1" si="184"/>
        <v>831633461733820.75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831633461733820.75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3465139423890.9199</v>
      </c>
      <c r="L5281" s="455">
        <f t="shared" ca="1" si="184"/>
        <v>835098601157711.63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835098601157711.63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3479577504823.7983</v>
      </c>
      <c r="L5282" s="455">
        <f t="shared" ca="1" si="184"/>
        <v>838578178662535.38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838578178662535.38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3494075744427.2305</v>
      </c>
      <c r="L5283" s="455">
        <f t="shared" ca="1" si="184"/>
        <v>842072254406962.63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842072254406962.63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3508634393362.3442</v>
      </c>
      <c r="L5284" s="455">
        <f t="shared" ca="1" si="184"/>
        <v>845580888800325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845580888800325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3523253703334.6875</v>
      </c>
      <c r="L5285" s="455">
        <f t="shared" ca="1" si="184"/>
        <v>849104142503659.75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849104142503659.75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3537933927098.582</v>
      </c>
      <c r="L5286" s="455">
        <f t="shared" ca="1" si="184"/>
        <v>852642076430758.38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852642076430758.38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3552675318461.4932</v>
      </c>
      <c r="L5287" s="455">
        <f t="shared" ca="1" si="184"/>
        <v>856194751749219.88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856194751749219.88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3567478132288.416</v>
      </c>
      <c r="L5288" s="455">
        <f t="shared" ca="1" si="184"/>
        <v>859762229881508.25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859762229881508.25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3582342624506.2842</v>
      </c>
      <c r="L5289" s="455">
        <f t="shared" ca="1" si="184"/>
        <v>863344572506014.5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863344572506014.5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3597269052108.3936</v>
      </c>
      <c r="L5290" s="455">
        <f t="shared" ca="1" si="184"/>
        <v>866941841558122.88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866941841558122.88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3612257673158.8452</v>
      </c>
      <c r="L5291" s="455">
        <f t="shared" ca="1" si="184"/>
        <v>870554099231281.75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870554099231281.75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3627308746797.0073</v>
      </c>
      <c r="L5292" s="455">
        <f t="shared" ca="1" si="184"/>
        <v>874181407978078.75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874181407978078.75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3642422533241.9946</v>
      </c>
      <c r="L5293" s="455">
        <f t="shared" ca="1" si="184"/>
        <v>877823830511320.75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877823830511320.75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3657599293797.1699</v>
      </c>
      <c r="L5294" s="455">
        <f t="shared" ca="1" si="184"/>
        <v>881481429805117.88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881481429805117.88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3672839290854.6577</v>
      </c>
      <c r="L5295" s="455">
        <f t="shared" ca="1" si="184"/>
        <v>885154269095972.5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885154269095972.5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3688142787899.8853</v>
      </c>
      <c r="L5296" s="455">
        <f t="shared" ca="1" si="184"/>
        <v>888842411883872.38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888842411883872.38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3703510049516.1348</v>
      </c>
      <c r="L5297" s="455">
        <f t="shared" ca="1" si="184"/>
        <v>892545921933388.5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892545921933388.5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3718941341389.1191</v>
      </c>
      <c r="L5298" s="455">
        <f t="shared" ca="1" si="184"/>
        <v>896264863274777.63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896264863274777.63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3734436930311.5728</v>
      </c>
      <c r="L5299" s="455">
        <f t="shared" ca="1" si="184"/>
        <v>899999300205089.25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899999300205089.25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3749997084187.8711</v>
      </c>
      <c r="L5300" s="455">
        <f t="shared" ca="1" si="184"/>
        <v>903749297289277.13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903749297289277.13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3765622072038.6543</v>
      </c>
      <c r="L5301" s="455">
        <f t="shared" ca="1" si="184"/>
        <v>907514919361315.75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907514919361315.75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3781312164005.4824</v>
      </c>
      <c r="L5302" s="455">
        <f t="shared" ca="1" si="184"/>
        <v>911296231525321.25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911296231525321.25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3797067631355.5054</v>
      </c>
      <c r="L5303" s="455">
        <f t="shared" ca="1" si="184"/>
        <v>915093299156676.75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915093299156676.75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3812888746486.1523</v>
      </c>
      <c r="L5304" s="455">
        <f t="shared" ca="1" si="184"/>
        <v>918906187903162.88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918906187903162.88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3828775782929.8452</v>
      </c>
      <c r="L5305" s="455">
        <f t="shared" ca="1" si="184"/>
        <v>922734963686092.75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922734963686092.75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3844729015358.7197</v>
      </c>
      <c r="L5306" s="455">
        <f t="shared" ca="1" si="184"/>
        <v>926579692701451.5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926579692701451.5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3860748719589.3813</v>
      </c>
      <c r="L5307" s="455">
        <f t="shared" ca="1" si="184"/>
        <v>930440441421040.88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930440441421040.88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3876835172587.6699</v>
      </c>
      <c r="L5308" s="455">
        <f t="shared" ca="1" si="184"/>
        <v>934317276593628.5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934317276593628.5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3892988652473.4517</v>
      </c>
      <c r="L5309" s="455">
        <f t="shared" ca="1" si="184"/>
        <v>938210265246102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938210265246102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3909209438525.4253</v>
      </c>
      <c r="L5310" s="455">
        <f t="shared" ca="1" si="184"/>
        <v>942119474684627.38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942119474684627.38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3925497811185.9468</v>
      </c>
      <c r="L5311" s="455">
        <f t="shared" ca="1" si="184"/>
        <v>946044972495813.38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946044972495813.38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3941854052065.8892</v>
      </c>
      <c r="L5312" s="455">
        <f t="shared" ca="1" si="184"/>
        <v>949986826547879.25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949986826547879.25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3958278443949.4966</v>
      </c>
      <c r="L5313" s="455">
        <f t="shared" ca="1" si="184"/>
        <v>953945104991828.75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953945104991828.75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3974771270799.2871</v>
      </c>
      <c r="L5314" s="455">
        <f t="shared" ca="1" si="184"/>
        <v>957919876262628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957919876262628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3991332817760.9497</v>
      </c>
      <c r="L5315" s="455">
        <f t="shared" ca="1" si="184"/>
        <v>961911209080389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961911209080389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4007963371168.2876</v>
      </c>
      <c r="L5316" s="455">
        <f t="shared" ca="1" si="184"/>
        <v>965919172451557.25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965919172451557.25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4024663218548.1558</v>
      </c>
      <c r="L5317" s="455">
        <f t="shared" ca="1" si="184"/>
        <v>969943835670105.38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969943835670105.38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4041432648625.439</v>
      </c>
      <c r="L5318" s="455">
        <f t="shared" ca="1" si="184"/>
        <v>973985268318730.88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973985268318730.88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4058271951328.0449</v>
      </c>
      <c r="L5319" s="455">
        <f t="shared" ca="1" si="184"/>
        <v>978043540270058.88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978043540270058.88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4075181417791.9121</v>
      </c>
      <c r="L5320" s="455">
        <f t="shared" ca="1" si="184"/>
        <v>982118721687850.75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982118721687850.75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4092161340366.0449</v>
      </c>
      <c r="L5321" s="455">
        <f t="shared" ca="1" si="184"/>
        <v>986210883028216.75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986210883028216.75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4109212012617.5698</v>
      </c>
      <c r="L5322" s="455">
        <f t="shared" ca="1" si="184"/>
        <v>990320095040834.38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990320095040834.38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4126333729336.8101</v>
      </c>
      <c r="L5323" s="455">
        <f t="shared" ca="1" si="184"/>
        <v>994446428770171.13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994446428770171.13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4143526786542.3794</v>
      </c>
      <c r="L5324" s="455">
        <f t="shared" ca="1" si="184"/>
        <v>998589955556713.5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998589955556713.5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4160791481486.3062</v>
      </c>
      <c r="L5325" s="455">
        <f t="shared" ca="1" si="184"/>
        <v>1002750747038199.8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1002750747038199.8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4178128112659.166</v>
      </c>
      <c r="L5326" s="455">
        <f t="shared" ca="1" si="184"/>
        <v>1006928875150858.9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1006928875150858.9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4195536979795.2456</v>
      </c>
      <c r="L5327" s="455">
        <f t="shared" ca="1" si="184"/>
        <v>1011124412130654.1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1011124412130654.1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4213018383877.7256</v>
      </c>
      <c r="L5328" s="455">
        <f t="shared" ca="1" si="184"/>
        <v>1015337430514531.9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1015337430514531.9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4230572627143.8828</v>
      </c>
      <c r="L5329" s="455">
        <f t="shared" ca="1" si="184"/>
        <v>1019568003141675.8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1019568003141675.8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4248200013090.3154</v>
      </c>
      <c r="L5330" s="455">
        <f t="shared" ca="1" si="184"/>
        <v>1023816203154766.1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1023816203154766.1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4265900846478.1919</v>
      </c>
      <c r="L5331" s="455">
        <f t="shared" ca="1" si="184"/>
        <v>1028082104001244.4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1028082104001244.4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4283675433338.5181</v>
      </c>
      <c r="L5332" s="455">
        <f t="shared" ca="1" si="184"/>
        <v>1032365779434582.9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1032365779434582.9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4301524080977.4292</v>
      </c>
      <c r="L5333" s="455">
        <f t="shared" ca="1" si="184"/>
        <v>1036667303515560.3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1036667303515560.3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4319447097981.501</v>
      </c>
      <c r="L5334" s="455">
        <f t="shared" ca="1" si="184"/>
        <v>1040986750613541.8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1040986750613541.8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4337444794223.0903</v>
      </c>
      <c r="L5335" s="455">
        <f t="shared" ca="1" si="184"/>
        <v>1045324195407764.9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1045324195407764.9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4355517480865.687</v>
      </c>
      <c r="L5336" s="455">
        <f t="shared" ca="1" si="184"/>
        <v>1049679712888630.5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1049679712888630.5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4373665470369.293</v>
      </c>
      <c r="L5337" s="455">
        <f t="shared" ca="1" si="184"/>
        <v>1054053378358999.8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1054053378358999.8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4391889076495.8315</v>
      </c>
      <c r="L5338" s="455">
        <f t="shared" ca="1" si="184"/>
        <v>1058445267435495.6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1058445267435495.6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4410188614314.5654</v>
      </c>
      <c r="L5339" s="455">
        <f t="shared" ca="1" si="184"/>
        <v>1062855456049810.3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1062855456049810.3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4428564400207.542</v>
      </c>
      <c r="L5340" s="455">
        <f t="shared" ca="1" si="184"/>
        <v>1067284020450017.8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1067284020450017.8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4447016751875.0732</v>
      </c>
      <c r="L5341" s="455">
        <f t="shared" ca="1" si="184"/>
        <v>1071731037201892.9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1071731037201892.9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4465545988341.2207</v>
      </c>
      <c r="L5342" s="455">
        <f t="shared" ca="1" si="184"/>
        <v>1076196583190234.1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1076196583190234.1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4484152429959.3086</v>
      </c>
      <c r="L5343" s="455">
        <f t="shared" ca="1" si="184"/>
        <v>1080680735620193.4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1080680735620193.4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4502836398417.4727</v>
      </c>
      <c r="L5344" s="455">
        <f t="shared" ca="1" si="184"/>
        <v>1085183572018610.9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1085183572018610.9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4521598216744.2119</v>
      </c>
      <c r="L5345" s="455">
        <f t="shared" ca="1" si="184"/>
        <v>1089705170235355.1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1089705170235355.1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4540438209313.9795</v>
      </c>
      <c r="L5346" s="455">
        <f t="shared" ca="1" si="184"/>
        <v>1094245608444669.1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1094245608444669.1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4559356701852.7881</v>
      </c>
      <c r="L5347" s="455">
        <f t="shared" ca="1" si="184"/>
        <v>1098804965146521.9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1098804965146521.9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4578354021443.8408</v>
      </c>
      <c r="L5348" s="455">
        <f t="shared" ca="1" si="184"/>
        <v>1103383319167965.8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1103383319167965.8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4597430496533.1914</v>
      </c>
      <c r="L5349" s="455">
        <f t="shared" ca="1" si="184"/>
        <v>1107980749664499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1107980749664499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4616586456935.4121</v>
      </c>
      <c r="L5350" s="455">
        <f t="shared" ca="1" si="184"/>
        <v>1112597336121434.4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1112597336121434.4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4635822233839.3096</v>
      </c>
      <c r="L5351" s="455">
        <f t="shared" ca="1" si="184"/>
        <v>1117233158355273.6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1117233158355273.6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4655138159813.6396</v>
      </c>
      <c r="L5352" s="455">
        <f t="shared" ca="1" si="184"/>
        <v>1121888296515087.3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1121888296515087.3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4674534568812.8643</v>
      </c>
      <c r="L5353" s="455">
        <f t="shared" ca="1" si="184"/>
        <v>1126562831083900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1126562831083900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4694011796182.917</v>
      </c>
      <c r="L5354" s="455">
        <f t="shared" ca="1" si="184"/>
        <v>1131256842880083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1131256842880083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4713570178667.0127</v>
      </c>
      <c r="L5355" s="455">
        <f t="shared" ca="1" si="184"/>
        <v>1135970413058750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1135970413058750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4733210054411.458</v>
      </c>
      <c r="L5356" s="455">
        <f t="shared" ca="1" si="184"/>
        <v>1140703623113161.5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1140703623113161.5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4752931762971.5059</v>
      </c>
      <c r="L5357" s="455">
        <f t="shared" ca="1" si="184"/>
        <v>1145456554876133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1145456554876133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4772735645317.2207</v>
      </c>
      <c r="L5358" s="455">
        <f t="shared" ca="1" si="184"/>
        <v>1150229290521450.3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1150229290521450.3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4792622043839.376</v>
      </c>
      <c r="L5359" s="455">
        <f t="shared" ca="1" si="184"/>
        <v>1155021912565289.8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1155021912565289.8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4812591302355.374</v>
      </c>
      <c r="L5360" s="455">
        <f t="shared" ca="1" si="184"/>
        <v>1159834503867645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1159834503867645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4832643766115.1875</v>
      </c>
      <c r="L5361" s="455">
        <f t="shared" ca="1" si="184"/>
        <v>1164667147633760.3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1164667147633760.3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4852779781807.334</v>
      </c>
      <c r="L5362" s="455">
        <f t="shared" ca="1" si="184"/>
        <v>1169519927415567.5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1169519927415567.5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4872999697564.8643</v>
      </c>
      <c r="L5363" s="455">
        <f t="shared" ref="L5363:L5617" ca="1" si="189">I5363-J5363+K5363</f>
        <v>1174392927113132.3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1174392927113132.3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4893303862971.3848</v>
      </c>
      <c r="L5364" s="455">
        <f t="shared" ca="1" si="189"/>
        <v>1179286230976103.8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1179286230976103.8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4913692629067.0986</v>
      </c>
      <c r="L5365" s="455">
        <f t="shared" ca="1" si="189"/>
        <v>1184199923605170.8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1184199923605170.8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4934166348354.8779</v>
      </c>
      <c r="L5366" s="455">
        <f t="shared" ca="1" si="189"/>
        <v>1189134089953525.8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1189134089953525.8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4954725374806.3574</v>
      </c>
      <c r="L5367" s="455">
        <f t="shared" ca="1" si="189"/>
        <v>1194088815328332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1194088815328332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4975370063868.0498</v>
      </c>
      <c r="L5368" s="455">
        <f t="shared" ca="1" si="189"/>
        <v>1199064185392200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1199064185392200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4996100772467.5</v>
      </c>
      <c r="L5369" s="455">
        <f t="shared" ca="1" si="189"/>
        <v>1204060286164667.5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1204060286164667.5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5016917859019.4482</v>
      </c>
      <c r="L5370" s="455">
        <f t="shared" ca="1" si="189"/>
        <v>1209077204023687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1209077204023687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5037821683432.0293</v>
      </c>
      <c r="L5371" s="455">
        <f t="shared" ca="1" si="189"/>
        <v>1214115025707119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1214115025707119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5058812607112.9961</v>
      </c>
      <c r="L5372" s="455">
        <f t="shared" ca="1" si="189"/>
        <v>1219173838314232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1219173838314232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5079890992975.9668</v>
      </c>
      <c r="L5373" s="455">
        <f t="shared" ca="1" si="189"/>
        <v>1224253729307208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1224253729307208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5101057205446.7002</v>
      </c>
      <c r="L5374" s="455">
        <f t="shared" ca="1" si="189"/>
        <v>1229354786512654.8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1229354786512654.8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5122311610469.3945</v>
      </c>
      <c r="L5375" s="455">
        <f t="shared" ca="1" si="189"/>
        <v>1234477098123124.3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1234477098123124.3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5143654575513.0176</v>
      </c>
      <c r="L5376" s="455">
        <f t="shared" ca="1" si="189"/>
        <v>1239620752698637.3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1239620752698637.3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5165086469577.6553</v>
      </c>
      <c r="L5377" s="455">
        <f t="shared" ca="1" si="189"/>
        <v>1244785839168215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1244785839168215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5186607663200.8955</v>
      </c>
      <c r="L5378" s="455">
        <f t="shared" ca="1" si="189"/>
        <v>1249972446831416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1249972446831416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5208218528464.2334</v>
      </c>
      <c r="L5379" s="455">
        <f t="shared" ca="1" si="189"/>
        <v>1255180665359880.3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1255180665359880.3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5229919438999.501</v>
      </c>
      <c r="L5380" s="455">
        <f t="shared" ca="1" si="189"/>
        <v>1260410584798879.8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1260410584798879.8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5251710769995.332</v>
      </c>
      <c r="L5381" s="455">
        <f t="shared" ca="1" si="189"/>
        <v>1265662295568875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1265662295568875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5273592898203.6455</v>
      </c>
      <c r="L5382" s="455">
        <f t="shared" ca="1" si="189"/>
        <v>1270935888467078.8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1270935888467078.8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5295566201946.1611</v>
      </c>
      <c r="L5383" s="455">
        <f t="shared" ca="1" si="189"/>
        <v>1276231454669025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1276231454669025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5317631061120.9375</v>
      </c>
      <c r="L5384" s="455">
        <f t="shared" ca="1" si="189"/>
        <v>1281549085730146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1281549085730146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5339787857208.9414</v>
      </c>
      <c r="L5385" s="455">
        <f t="shared" ca="1" si="189"/>
        <v>1286888873587355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1286888873587355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5362036973280.6455</v>
      </c>
      <c r="L5386" s="455">
        <f t="shared" ca="1" si="189"/>
        <v>1292250910560635.8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1292250910560635.8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5384378794002.6484</v>
      </c>
      <c r="L5387" s="455">
        <f t="shared" ca="1" si="189"/>
        <v>1297635289354638.5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1297635289354638.5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5406813705644.3271</v>
      </c>
      <c r="L5388" s="455">
        <f t="shared" ca="1" si="189"/>
        <v>1303042103060282.8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1303042103060282.8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5429342096084.5117</v>
      </c>
      <c r="L5389" s="455">
        <f t="shared" ca="1" si="189"/>
        <v>1308471445156367.3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1308471445156367.3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5451964354818.1973</v>
      </c>
      <c r="L5390" s="455">
        <f t="shared" ca="1" si="189"/>
        <v>1313923409511185.5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1313923409511185.5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5474680872963.2725</v>
      </c>
      <c r="L5391" s="455">
        <f t="shared" ca="1" si="189"/>
        <v>1319398090384148.8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1319398090384148.8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5497492043267.2861</v>
      </c>
      <c r="L5392" s="455">
        <f t="shared" ca="1" si="189"/>
        <v>1324895582427416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1324895582427416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5520398260114.2334</v>
      </c>
      <c r="L5393" s="455">
        <f t="shared" ca="1" si="189"/>
        <v>1330415980687530.3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1330415980687530.3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5543399919531.376</v>
      </c>
      <c r="L5394" s="455">
        <f t="shared" ca="1" si="189"/>
        <v>1335959380607061.8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1335959380607061.8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5566497419196.0908</v>
      </c>
      <c r="L5395" s="455">
        <f t="shared" ca="1" si="189"/>
        <v>1341525878026257.8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1341525878026257.8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5589691158442.7402</v>
      </c>
      <c r="L5396" s="455">
        <f t="shared" ca="1" si="189"/>
        <v>1347115569184700.5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1347115569184700.5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5612981538269.585</v>
      </c>
      <c r="L5397" s="455">
        <f t="shared" ca="1" si="189"/>
        <v>1352728550722970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1352728550722970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5636368961345.708</v>
      </c>
      <c r="L5398" s="455">
        <f t="shared" ca="1" si="189"/>
        <v>1358364919684315.8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1358364919684315.8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5659853832017.9824</v>
      </c>
      <c r="L5399" s="455">
        <f t="shared" ca="1" si="189"/>
        <v>1364024773516333.8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1364024773516333.8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5683436556318.0576</v>
      </c>
      <c r="L5400" s="455">
        <f t="shared" ca="1" si="189"/>
        <v>1369708210072651.8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1369708210072651.8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5707117541969.3818</v>
      </c>
      <c r="L5401" s="455">
        <f t="shared" ca="1" si="189"/>
        <v>1375415327614621.3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1375415327614621.3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5730897198394.2549</v>
      </c>
      <c r="L5402" s="455">
        <f t="shared" ca="1" si="189"/>
        <v>1381146224813015.5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1381146224813015.5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5754775936720.8975</v>
      </c>
      <c r="L5403" s="455">
        <f t="shared" ca="1" si="189"/>
        <v>1386901000749736.5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1386901000749736.5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5778754169790.5684</v>
      </c>
      <c r="L5404" s="455">
        <f t="shared" ca="1" si="189"/>
        <v>1392679754919527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1392679754919527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5802832312164.6953</v>
      </c>
      <c r="L5405" s="455">
        <f t="shared" ca="1" si="189"/>
        <v>1398482587231691.8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1398482587231691.8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5827010780132.0488</v>
      </c>
      <c r="L5406" s="455">
        <f t="shared" ca="1" si="189"/>
        <v>1404309598011823.8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1404309598011823.8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5851289991715.9326</v>
      </c>
      <c r="L5407" s="455">
        <f t="shared" ca="1" si="189"/>
        <v>1410160888003539.8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1410160888003539.8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5875670366681.416</v>
      </c>
      <c r="L5408" s="455">
        <f t="shared" ca="1" si="189"/>
        <v>1416036558370221.3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1416036558370221.3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5900152326542.5889</v>
      </c>
      <c r="L5409" s="455">
        <f t="shared" ca="1" si="189"/>
        <v>1421936710696763.8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1421936710696763.8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5924736294569.8486</v>
      </c>
      <c r="L5410" s="455">
        <f t="shared" ca="1" si="189"/>
        <v>1427861446991333.5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1427861446991333.5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5949422695797.2227</v>
      </c>
      <c r="L5411" s="455">
        <f t="shared" ca="1" si="189"/>
        <v>1433810869687130.8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1433810869687130.8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5974211957029.7109</v>
      </c>
      <c r="L5412" s="455">
        <f t="shared" ca="1" si="189"/>
        <v>1439785081644160.5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1439785081644160.5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5999104506850.6689</v>
      </c>
      <c r="L5413" s="455">
        <f t="shared" ca="1" si="189"/>
        <v>1445784186151011.3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1445784186151011.3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6024100775629.2139</v>
      </c>
      <c r="L5414" s="455">
        <f t="shared" ca="1" si="189"/>
        <v>1451808286926640.5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1451808286926640.5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6049201195527.6689</v>
      </c>
      <c r="L5415" s="455">
        <f t="shared" ca="1" si="189"/>
        <v>1457857488122168.3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1457857488122168.3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6074406200509.0342</v>
      </c>
      <c r="L5416" s="455">
        <f t="shared" ca="1" si="189"/>
        <v>1463931894322677.3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1463931894322677.3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6099716226344.4883</v>
      </c>
      <c r="L5417" s="455">
        <f t="shared" ca="1" si="189"/>
        <v>1470031610549021.8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1470031610549021.8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6125131710620.9238</v>
      </c>
      <c r="L5418" s="455">
        <f t="shared" ca="1" si="189"/>
        <v>1476156742259642.8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1476156742259642.8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6150653092748.5117</v>
      </c>
      <c r="L5419" s="455">
        <f t="shared" ca="1" si="189"/>
        <v>1482307395352391.3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1482307395352391.3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6176280813968.2969</v>
      </c>
      <c r="L5420" s="455">
        <f t="shared" ca="1" si="189"/>
        <v>1488483676166359.5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1488483676166359.5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6202015317359.8311</v>
      </c>
      <c r="L5421" s="455">
        <f t="shared" ca="1" si="189"/>
        <v>1494685691483719.3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1494685691483719.3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6227857047848.8301</v>
      </c>
      <c r="L5422" s="455">
        <f t="shared" ca="1" si="189"/>
        <v>1500913548531568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1500913548531568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6253806452214.8662</v>
      </c>
      <c r="L5423" s="455">
        <f t="shared" ca="1" si="189"/>
        <v>1507167354983782.8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1507167354983782.8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6279863979099.0947</v>
      </c>
      <c r="L5424" s="455">
        <f t="shared" ca="1" si="189"/>
        <v>1513447218962881.8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1513447218962881.8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6306030079012.0068</v>
      </c>
      <c r="L5425" s="455">
        <f t="shared" ca="1" si="189"/>
        <v>1519753249041893.8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1519753249041893.8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6332305204341.2236</v>
      </c>
      <c r="L5426" s="455">
        <f t="shared" ca="1" si="189"/>
        <v>1526085554246235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1526085554246235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6358689809359.3125</v>
      </c>
      <c r="L5427" s="455">
        <f t="shared" ca="1" si="189"/>
        <v>1532444244055594.3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1532444244055594.3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6385184350231.6426</v>
      </c>
      <c r="L5428" s="455">
        <f t="shared" ca="1" si="189"/>
        <v>1538829428405826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1538829428405826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6411789285024.2754</v>
      </c>
      <c r="L5429" s="455">
        <f t="shared" ca="1" si="189"/>
        <v>1545241217690850.3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1545241217690850.3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6438505073711.876</v>
      </c>
      <c r="L5430" s="455">
        <f t="shared" ca="1" si="189"/>
        <v>1551679722764562.3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1551679722764562.3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6465332178185.6758</v>
      </c>
      <c r="L5431" s="455">
        <f t="shared" ca="1" si="189"/>
        <v>1558145054942748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1558145054942748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6492271062261.4502</v>
      </c>
      <c r="L5432" s="455">
        <f t="shared" ca="1" si="189"/>
        <v>1564637326005009.5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1564637326005009.5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6519322191687.5391</v>
      </c>
      <c r="L5433" s="455">
        <f t="shared" ca="1" si="189"/>
        <v>1571156648196697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1571156648196697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6546486034152.9043</v>
      </c>
      <c r="L5434" s="455">
        <f t="shared" ca="1" si="189"/>
        <v>1577703134230850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1577703134230850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6573763059295.208</v>
      </c>
      <c r="L5435" s="455">
        <f t="shared" ca="1" si="189"/>
        <v>1584276897290145.3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1584276897290145.3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6601153738708.9385</v>
      </c>
      <c r="L5436" s="455">
        <f t="shared" ca="1" si="189"/>
        <v>1590878051028854.3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1590878051028854.3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6628658545953.5596</v>
      </c>
      <c r="L5437" s="455">
        <f t="shared" ca="1" si="189"/>
        <v>1597506709574807.8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1597506709574807.8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6656277956561.6992</v>
      </c>
      <c r="L5438" s="455">
        <f t="shared" ca="1" si="189"/>
        <v>1604162987531369.5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1604162987531369.5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6684012448047.373</v>
      </c>
      <c r="L5439" s="455">
        <f t="shared" ca="1" si="189"/>
        <v>1610846999979416.8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1610846999979416.8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6711862499914.2363</v>
      </c>
      <c r="L5440" s="455">
        <f t="shared" ca="1" si="189"/>
        <v>1617558862479331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1617558862479331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6739828593663.8789</v>
      </c>
      <c r="L5441" s="455">
        <f t="shared" ca="1" si="189"/>
        <v>1624298691072995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1624298691072995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6767911212804.1455</v>
      </c>
      <c r="L5442" s="455">
        <f t="shared" ca="1" si="189"/>
        <v>1631066602285799.3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1631066602285799.3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6796110842857.4971</v>
      </c>
      <c r="L5443" s="455">
        <f t="shared" ca="1" si="189"/>
        <v>1637862713128656.8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1637862713128656.8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6824427971369.4033</v>
      </c>
      <c r="L5444" s="455">
        <f t="shared" ca="1" si="189"/>
        <v>1644687141100026.3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1644687141100026.3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6852863087916.7764</v>
      </c>
      <c r="L5445" s="455">
        <f t="shared" ca="1" si="189"/>
        <v>1651540004187943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1651540004187943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6881416684116.4287</v>
      </c>
      <c r="L5446" s="455">
        <f t="shared" ca="1" si="189"/>
        <v>1658421420872059.5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1658421420872059.5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6910089253633.5811</v>
      </c>
      <c r="L5447" s="455">
        <f t="shared" ca="1" si="189"/>
        <v>1665331510125693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1665331510125693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6938881292190.3877</v>
      </c>
      <c r="L5448" s="455">
        <f t="shared" ca="1" si="189"/>
        <v>1672270391417883.5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1672270391417883.5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6967793297574.5146</v>
      </c>
      <c r="L5449" s="455">
        <f t="shared" ca="1" si="189"/>
        <v>1679238184715458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1679238184715458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6996825769647.7412</v>
      </c>
      <c r="L5450" s="455">
        <f t="shared" ca="1" si="189"/>
        <v>1686235010485105.8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1686235010485105.8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7025979210354.6074</v>
      </c>
      <c r="L5451" s="455">
        <f t="shared" ca="1" si="189"/>
        <v>1693260989695460.3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1693260989695460.3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7055254123731.084</v>
      </c>
      <c r="L5452" s="455">
        <f t="shared" ca="1" si="189"/>
        <v>1700316243819191.3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1700316243819191.3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7084651015913.2969</v>
      </c>
      <c r="L5453" s="455">
        <f t="shared" ca="1" si="189"/>
        <v>1707400894835104.5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1707400894835104.5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7114170395146.2686</v>
      </c>
      <c r="L5454" s="455">
        <f t="shared" ca="1" si="189"/>
        <v>1714515065230250.8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1714515065230250.8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7143812771792.7109</v>
      </c>
      <c r="L5455" s="455">
        <f t="shared" ca="1" si="189"/>
        <v>1721658878002043.5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1721658878002043.5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7173578658341.8477</v>
      </c>
      <c r="L5456" s="455">
        <f t="shared" ca="1" si="189"/>
        <v>1728832456660385.3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1728832456660385.3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7203468569418.2715</v>
      </c>
      <c r="L5457" s="455">
        <f t="shared" ca="1" si="189"/>
        <v>1736035925229803.5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1736035925229803.5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7233483021790.8477</v>
      </c>
      <c r="L5458" s="455">
        <f t="shared" ca="1" si="189"/>
        <v>1743269408251594.3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1743269408251594.3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7263622534381.6426</v>
      </c>
      <c r="L5459" s="455">
        <f t="shared" ca="1" si="189"/>
        <v>1750533030785976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1750533030785976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7293887628274.8994</v>
      </c>
      <c r="L5460" s="455">
        <f t="shared" ca="1" si="189"/>
        <v>1757826918414251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1757826918414251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7324278826726.0469</v>
      </c>
      <c r="L5461" s="455">
        <f t="shared" ca="1" si="189"/>
        <v>1765151197240977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1765151197240977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7354796655170.7383</v>
      </c>
      <c r="L5462" s="455">
        <f t="shared" ca="1" si="189"/>
        <v>1772505993896147.8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1772505993896147.8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7385441641233.9492</v>
      </c>
      <c r="L5463" s="455">
        <f t="shared" ca="1" si="189"/>
        <v>1779891435537381.8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1779891435537381.8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7416214314739.0908</v>
      </c>
      <c r="L5464" s="455">
        <f t="shared" ca="1" si="189"/>
        <v>1787307649852120.8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1787307649852120.8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7447115207717.1689</v>
      </c>
      <c r="L5465" s="455">
        <f t="shared" ca="1" si="189"/>
        <v>1794754765059838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1794754765059838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7478144854415.9902</v>
      </c>
      <c r="L5466" s="455">
        <f t="shared" ca="1" si="189"/>
        <v>1802232909914254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1802232909914254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7509303791309.3926</v>
      </c>
      <c r="L5467" s="455">
        <f t="shared" ca="1" si="189"/>
        <v>1809742213705563.5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1809742213705563.5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7540592557106.5137</v>
      </c>
      <c r="L5468" s="455">
        <f t="shared" ca="1" si="189"/>
        <v>1817282806262670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1817282806262670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7572011692761.125</v>
      </c>
      <c r="L5469" s="455">
        <f t="shared" ca="1" si="189"/>
        <v>1824854817955431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1824854817955431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7603561741480.9619</v>
      </c>
      <c r="L5470" s="455">
        <f t="shared" ca="1" si="189"/>
        <v>1832458379696912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1832458379696912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7635243248737.1318</v>
      </c>
      <c r="L5471" s="455">
        <f t="shared" ca="1" si="189"/>
        <v>1840093622945649.3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1840093622945649.3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7667056762273.5381</v>
      </c>
      <c r="L5472" s="455">
        <f t="shared" ca="1" si="189"/>
        <v>1847760679707922.8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1847760679707922.8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7699002832116.3447</v>
      </c>
      <c r="L5473" s="455">
        <f t="shared" ca="1" si="189"/>
        <v>1855459682540039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1855459682540039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7731082010583.4961</v>
      </c>
      <c r="L5474" s="455">
        <f t="shared" ca="1" si="189"/>
        <v>1863190764550622.5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1863190764550622.5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7763294852294.2607</v>
      </c>
      <c r="L5475" s="455">
        <f t="shared" ca="1" si="189"/>
        <v>1870954059402916.8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1870954059402916.8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7795641914178.8193</v>
      </c>
      <c r="L5476" s="455">
        <f t="shared" ca="1" si="189"/>
        <v>1878749701317095.5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1878749701317095.5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7828123755487.8965</v>
      </c>
      <c r="L5477" s="455">
        <f t="shared" ca="1" si="189"/>
        <v>1886577825072583.5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1886577825072583.5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7860740937802.4326</v>
      </c>
      <c r="L5478" s="455">
        <f t="shared" ca="1" si="189"/>
        <v>1894438566010386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1894438566010386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7893494025043.2744</v>
      </c>
      <c r="L5479" s="455">
        <f t="shared" ca="1" si="189"/>
        <v>1902332060035429.3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1902332060035429.3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7926383583480.9551</v>
      </c>
      <c r="L5480" s="455">
        <f t="shared" ca="1" si="189"/>
        <v>1910258443618910.3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1910258443618910.3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7959410181745.46</v>
      </c>
      <c r="L5481" s="455">
        <f t="shared" ca="1" si="189"/>
        <v>1918217853800655.8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1918217853800655.8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7992574390836.0654</v>
      </c>
      <c r="L5482" s="455">
        <f t="shared" ca="1" si="189"/>
        <v>1926210428191491.8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1926210428191491.8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8025876784131.2158</v>
      </c>
      <c r="L5483" s="455">
        <f t="shared" ca="1" si="189"/>
        <v>1934236304975623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1934236304975623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8059317937398.4287</v>
      </c>
      <c r="L5484" s="455">
        <f t="shared" ca="1" si="189"/>
        <v>1942295622913021.5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1942295622913021.5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8092898428804.2559</v>
      </c>
      <c r="L5485" s="455">
        <f t="shared" ca="1" si="189"/>
        <v>1950388521341825.8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1950388521341825.8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8126618838924.2725</v>
      </c>
      <c r="L5486" s="455">
        <f t="shared" ca="1" si="189"/>
        <v>1958515140180750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1958515140180750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8160479750753.125</v>
      </c>
      <c r="L5487" s="455">
        <f t="shared" ca="1" si="189"/>
        <v>1966675619931503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1966675619931503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8194481749714.5947</v>
      </c>
      <c r="L5488" s="455">
        <f t="shared" ca="1" si="189"/>
        <v>1974870101681217.5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1974870101681217.5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8228625423671.7402</v>
      </c>
      <c r="L5489" s="455">
        <f t="shared" ca="1" si="189"/>
        <v>1983098727104889.3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1983098727104889.3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8262911362937.0391</v>
      </c>
      <c r="L5490" s="455">
        <f t="shared" ca="1" si="189"/>
        <v>1991361638467826.3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1991361638467826.3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8297340160282.6094</v>
      </c>
      <c r="L5491" s="455">
        <f t="shared" ca="1" si="189"/>
        <v>1999658978628108.8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1999658978628108.8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8331912410950.4531</v>
      </c>
      <c r="L5492" s="455">
        <f t="shared" ca="1" si="189"/>
        <v>2007990891039059.3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2007990891039059.3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8366628712662.7461</v>
      </c>
      <c r="L5493" s="455">
        <f t="shared" ca="1" si="189"/>
        <v>2016357519751722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2016357519751722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8401489665632.1748</v>
      </c>
      <c r="L5494" s="455">
        <f t="shared" ca="1" si="189"/>
        <v>2024759009417354.3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2024759009417354.3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8436495872572.3096</v>
      </c>
      <c r="L5495" s="455">
        <f t="shared" ca="1" si="189"/>
        <v>2033195505289926.5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2033195505289926.5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8471647938708.0273</v>
      </c>
      <c r="L5496" s="455">
        <f t="shared" ca="1" si="189"/>
        <v>2041667153228634.5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2041667153228634.5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8506946471785.9766</v>
      </c>
      <c r="L5497" s="455">
        <f t="shared" ca="1" si="189"/>
        <v>2050174099700420.5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2050174099700420.5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8542392082085.085</v>
      </c>
      <c r="L5498" s="455">
        <f t="shared" ca="1" si="189"/>
        <v>2058716491782505.5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2058716491782505.5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8577985382427.1055</v>
      </c>
      <c r="L5499" s="455">
        <f t="shared" ca="1" si="189"/>
        <v>2067294477164932.5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2067294477164932.5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8613726988187.2188</v>
      </c>
      <c r="L5500" s="455">
        <f t="shared" ca="1" si="189"/>
        <v>2075908204153119.8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2075908204153119.8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8649617517304.665</v>
      </c>
      <c r="L5501" s="455">
        <f t="shared" ca="1" si="189"/>
        <v>2084557821670424.5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2084557821670424.5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8685657590293.4355</v>
      </c>
      <c r="L5502" s="455">
        <f t="shared" ca="1" si="189"/>
        <v>2093243479260718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2093243479260718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8721847830252.9922</v>
      </c>
      <c r="L5503" s="455">
        <f t="shared" ca="1" si="189"/>
        <v>2101965327090971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2101965327090971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8758188862879.0469</v>
      </c>
      <c r="L5504" s="455">
        <f t="shared" ca="1" si="189"/>
        <v>2110723515953850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2110723515953850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8794681316474.376</v>
      </c>
      <c r="L5505" s="455">
        <f t="shared" ca="1" si="189"/>
        <v>2119518197270324.5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2119518197270324.5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8831325821959.6855</v>
      </c>
      <c r="L5506" s="455">
        <f t="shared" ca="1" si="189"/>
        <v>2128349523092284.3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2128349523092284.3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8868123012884.5176</v>
      </c>
      <c r="L5507" s="455">
        <f t="shared" ca="1" si="189"/>
        <v>2137217646105168.8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2137217646105168.8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8905073525438.2031</v>
      </c>
      <c r="L5508" s="455">
        <f t="shared" ca="1" si="189"/>
        <v>2146122719630607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2146122719630607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8942177998460.8633</v>
      </c>
      <c r="L5509" s="455">
        <f t="shared" ca="1" si="189"/>
        <v>2155064897629067.8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2155064897629067.8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8979437073454.4492</v>
      </c>
      <c r="L5510" s="455">
        <f t="shared" ca="1" si="189"/>
        <v>2164044334702522.3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2164044334702522.3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9016851394593.8418</v>
      </c>
      <c r="L5511" s="455">
        <f t="shared" ca="1" si="189"/>
        <v>2173061186097116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2173061186097116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9054421608737.9824</v>
      </c>
      <c r="L5512" s="455">
        <f t="shared" ca="1" si="189"/>
        <v>2182115607705854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2182115607705854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9092148365441.0566</v>
      </c>
      <c r="L5513" s="455">
        <f t="shared" ca="1" si="189"/>
        <v>2191207756071295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2191207756071295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9130032316963.7285</v>
      </c>
      <c r="L5514" s="455">
        <f t="shared" ca="1" si="189"/>
        <v>2200337788388258.8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2200337788388258.8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9168074118284.4121</v>
      </c>
      <c r="L5515" s="455">
        <f t="shared" ca="1" si="189"/>
        <v>2209505862506543.3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2209505862506543.3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9206274427110.5977</v>
      </c>
      <c r="L5516" s="455">
        <f t="shared" ca="1" si="189"/>
        <v>2218712136933653.8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2218712136933653.8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9244633903890.2246</v>
      </c>
      <c r="L5517" s="455">
        <f t="shared" ca="1" si="189"/>
        <v>2227956770837544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2227956770837544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9283153211823.0996</v>
      </c>
      <c r="L5518" s="455">
        <f t="shared" ca="1" si="189"/>
        <v>2237239924049367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2237239924049367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9321833016872.3633</v>
      </c>
      <c r="L5519" s="455">
        <f t="shared" ca="1" si="189"/>
        <v>2246561757066239.3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2246561757066239.3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9360673987775.9961</v>
      </c>
      <c r="L5520" s="455">
        <f t="shared" ca="1" si="189"/>
        <v>2255922431054015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2255922431054015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9399676796058.3965</v>
      </c>
      <c r="L5521" s="455">
        <f t="shared" ca="1" si="189"/>
        <v>2265322107850073.5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2265322107850073.5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9438842116041.9727</v>
      </c>
      <c r="L5522" s="455">
        <f t="shared" ca="1" si="189"/>
        <v>2274760949966115.5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2274760949966115.5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9478170624858.8145</v>
      </c>
      <c r="L5523" s="455">
        <f t="shared" ca="1" si="189"/>
        <v>2284239120590974.5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2284239120590974.5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9517663002462.3945</v>
      </c>
      <c r="L5524" s="455">
        <f t="shared" ca="1" si="189"/>
        <v>2293756783593437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2293756783593437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9557319931639.3203</v>
      </c>
      <c r="L5525" s="455">
        <f t="shared" ca="1" si="189"/>
        <v>2303314103525076.5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2303314103525076.5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9597142098021.1523</v>
      </c>
      <c r="L5526" s="455">
        <f t="shared" ca="1" si="189"/>
        <v>2312911245623097.5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2312911245623097.5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9637130190096.2402</v>
      </c>
      <c r="L5527" s="455">
        <f t="shared" ca="1" si="189"/>
        <v>2322548375813193.5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2322548375813193.5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9677284899221.6387</v>
      </c>
      <c r="L5528" s="455">
        <f t="shared" ca="1" si="189"/>
        <v>2332225660712415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2332225660712415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9717606919635.0625</v>
      </c>
      <c r="L5529" s="455">
        <f t="shared" ca="1" si="189"/>
        <v>2341943267632050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2341943267632050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9758096948466.875</v>
      </c>
      <c r="L5530" s="455">
        <f t="shared" ca="1" si="189"/>
        <v>2351701364580517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2351701364580517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9798755685752.1543</v>
      </c>
      <c r="L5531" s="455">
        <f t="shared" ca="1" si="189"/>
        <v>2361500120266269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2361500120266269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9839583834442.7871</v>
      </c>
      <c r="L5532" s="455">
        <f t="shared" ca="1" si="189"/>
        <v>2371339704100712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2371339704100712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9880582100419.6328</v>
      </c>
      <c r="L5533" s="455">
        <f t="shared" ca="1" si="189"/>
        <v>2381220286201131.5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2381220286201131.5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9921751192504.7148</v>
      </c>
      <c r="L5534" s="455">
        <f t="shared" ca="1" si="189"/>
        <v>2391142037393636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2391142037393636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9963091822473.4824</v>
      </c>
      <c r="L5535" s="455">
        <f t="shared" ca="1" si="189"/>
        <v>2401105129216109.5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2401105129216109.5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10004604705067.123</v>
      </c>
      <c r="L5536" s="455">
        <f t="shared" ca="1" si="189"/>
        <v>2411109733921176.5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2411109733921176.5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10046290558004.902</v>
      </c>
      <c r="L5537" s="455">
        <f t="shared" ca="1" si="189"/>
        <v>2421156024479181.5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2421156024479181.5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10088150101996.59</v>
      </c>
      <c r="L5538" s="455">
        <f t="shared" ca="1" si="189"/>
        <v>2431244174581178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2431244174581178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10130184060754.908</v>
      </c>
      <c r="L5539" s="455">
        <f t="shared" ca="1" si="189"/>
        <v>2441374358641933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2441374358641933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10172393161008.055</v>
      </c>
      <c r="L5540" s="455">
        <f t="shared" ca="1" si="189"/>
        <v>2451546751802941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2451546751802941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10214778132512.254</v>
      </c>
      <c r="L5541" s="455">
        <f t="shared" ca="1" si="189"/>
        <v>2461761529935453.5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2461761529935453.5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10257339708064.389</v>
      </c>
      <c r="L5542" s="455">
        <f t="shared" ca="1" si="189"/>
        <v>2472018869643518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2472018869643518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10300078623514.658</v>
      </c>
      <c r="L5543" s="455">
        <f t="shared" ca="1" si="189"/>
        <v>2482318948267032.5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2482318948267032.5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10342995617779.303</v>
      </c>
      <c r="L5544" s="455">
        <f t="shared" ca="1" si="189"/>
        <v>2492661943884812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2492661943884812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10386091432853.383</v>
      </c>
      <c r="L5545" s="455">
        <f t="shared" ca="1" si="189"/>
        <v>2503048035317665.5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2503048035317665.5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10429366813823.605</v>
      </c>
      <c r="L5546" s="455">
        <f t="shared" ca="1" si="189"/>
        <v>2513477402131489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2513477402131489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10472822508881.203</v>
      </c>
      <c r="L5547" s="455">
        <f t="shared" ca="1" si="189"/>
        <v>2523950224640370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2523950224640370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10516459269334.875</v>
      </c>
      <c r="L5548" s="455">
        <f t="shared" ca="1" si="189"/>
        <v>2534466683909705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2534466683909705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10560277849623.771</v>
      </c>
      <c r="L5549" s="455">
        <f t="shared" ca="1" si="189"/>
        <v>2545026961759329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2545026961759329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10604279007330.537</v>
      </c>
      <c r="L5550" s="455">
        <f t="shared" ca="1" si="189"/>
        <v>2555631240766659.5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2555631240766659.5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10648463503194.414</v>
      </c>
      <c r="L5551" s="455">
        <f t="shared" ca="1" si="189"/>
        <v>2566279704269854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2566279704269854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10692832101124.391</v>
      </c>
      <c r="L5552" s="455">
        <f t="shared" ca="1" si="189"/>
        <v>2576972536370978.5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2576972536370978.5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10737385568212.41</v>
      </c>
      <c r="L5553" s="455">
        <f t="shared" ca="1" si="189"/>
        <v>2587709921939191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2587709921939191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10782124674746.629</v>
      </c>
      <c r="L5554" s="455">
        <f t="shared" ca="1" si="189"/>
        <v>2598492046613937.5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2598492046613937.5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10827050194224.74</v>
      </c>
      <c r="L5555" s="455">
        <f t="shared" ca="1" si="189"/>
        <v>2609319096808162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2609319096808162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10872162903367.342</v>
      </c>
      <c r="L5556" s="455">
        <f t="shared" ca="1" si="189"/>
        <v>2620191259711529.5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2620191259711529.5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10917463582131.373</v>
      </c>
      <c r="L5557" s="455">
        <f t="shared" ca="1" si="189"/>
        <v>2631108723293661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2631108723293661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10962953013723.588</v>
      </c>
      <c r="L5558" s="455">
        <f t="shared" ca="1" si="189"/>
        <v>2642071676307384.5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2642071676307384.5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11008631984614.102</v>
      </c>
      <c r="L5559" s="455">
        <f t="shared" ca="1" si="189"/>
        <v>2653080308291998.5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2653080308291998.5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11054501284549.994</v>
      </c>
      <c r="L5560" s="455">
        <f t="shared" ca="1" si="189"/>
        <v>2664134809576548.5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2664134809576548.5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11100561706568.951</v>
      </c>
      <c r="L5561" s="455">
        <f t="shared" ca="1" si="189"/>
        <v>2675235371283117.5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2675235371283117.5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11146814047012.99</v>
      </c>
      <c r="L5562" s="455">
        <f t="shared" ca="1" si="189"/>
        <v>2686382185330130.5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2686382185330130.5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11193259105542.211</v>
      </c>
      <c r="L5563" s="455">
        <f t="shared" ca="1" si="189"/>
        <v>2697575444435672.5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2697575444435672.5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11239897685148.635</v>
      </c>
      <c r="L5564" s="455">
        <f t="shared" ca="1" si="189"/>
        <v>2708815342120821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2708815342120821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11286730592170.088</v>
      </c>
      <c r="L5565" s="455">
        <f t="shared" ca="1" si="189"/>
        <v>2720102072712991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2720102072712991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11333758636304.129</v>
      </c>
      <c r="L5566" s="455">
        <f t="shared" ca="1" si="189"/>
        <v>2731435831349295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2731435831349295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11380982630622.063</v>
      </c>
      <c r="L5567" s="455">
        <f t="shared" ca="1" si="189"/>
        <v>2742816813979917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2742816813979917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11428403391582.988</v>
      </c>
      <c r="L5568" s="455">
        <f t="shared" ca="1" si="189"/>
        <v>2754245217371500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2754245217371500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11476021739047.916</v>
      </c>
      <c r="L5569" s="455">
        <f t="shared" ca="1" si="189"/>
        <v>2765721239110548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2765721239110548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11523838496293.949</v>
      </c>
      <c r="L5570" s="455">
        <f t="shared" ca="1" si="189"/>
        <v>2777245077606842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2777245077606842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11571854490028.508</v>
      </c>
      <c r="L5571" s="455">
        <f t="shared" ca="1" si="189"/>
        <v>2788816932096870.5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2788816932096870.5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11620070550403.627</v>
      </c>
      <c r="L5572" s="455">
        <f t="shared" ca="1" si="189"/>
        <v>2800437002647274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2800437002647274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11668487511030.309</v>
      </c>
      <c r="L5573" s="455">
        <f t="shared" ca="1" si="189"/>
        <v>2812105490158304.5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2812105490158304.5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11717106208992.936</v>
      </c>
      <c r="L5574" s="455">
        <f t="shared" ca="1" si="189"/>
        <v>2823822596367297.5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2823822596367297.5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11765927484863.74</v>
      </c>
      <c r="L5575" s="455">
        <f t="shared" ca="1" si="189"/>
        <v>2835588523852161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2835588523852161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11814952182717.338</v>
      </c>
      <c r="L5576" s="455">
        <f t="shared" ca="1" si="189"/>
        <v>2847403476034878.5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2847403476034878.5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11864181150145.326</v>
      </c>
      <c r="L5577" s="455">
        <f t="shared" ca="1" si="189"/>
        <v>2859267657185024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2859267657185024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11913615238270.934</v>
      </c>
      <c r="L5578" s="455">
        <f t="shared" ca="1" si="189"/>
        <v>2871181272423295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2871181272423295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11963255301763.729</v>
      </c>
      <c r="L5579" s="455">
        <f t="shared" ca="1" si="189"/>
        <v>2883144527725058.5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2883144527725058.5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12013102198854.41</v>
      </c>
      <c r="L5580" s="455">
        <f t="shared" ca="1" si="189"/>
        <v>2895157629923913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2895157629923913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12063156791349.637</v>
      </c>
      <c r="L5581" s="455">
        <f t="shared" ca="1" si="189"/>
        <v>2907220786715262.5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2907220786715262.5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12113419944646.928</v>
      </c>
      <c r="L5582" s="455">
        <f t="shared" ca="1" si="189"/>
        <v>2919334206659909.5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2919334206659909.5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12163892527749.623</v>
      </c>
      <c r="L5583" s="455">
        <f t="shared" ca="1" si="189"/>
        <v>2931498099187659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2931498099187659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12214575413281.912</v>
      </c>
      <c r="L5584" s="455">
        <f t="shared" ca="1" si="189"/>
        <v>2943712674600941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2943712674600941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12265469477503.92</v>
      </c>
      <c r="L5585" s="455">
        <f t="shared" ca="1" si="189"/>
        <v>2955978144078445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2955978144078445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12316575600326.854</v>
      </c>
      <c r="L5586" s="455">
        <f t="shared" ca="1" si="189"/>
        <v>2968294719678772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2968294719678772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12367894665328.217</v>
      </c>
      <c r="L5587" s="455">
        <f t="shared" ca="1" si="189"/>
        <v>2980662614344100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2980662614344100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12419427559767.084</v>
      </c>
      <c r="L5588" s="455">
        <f t="shared" ca="1" si="189"/>
        <v>2993082041903867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2993082041903867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12471175174599.445</v>
      </c>
      <c r="L5589" s="455">
        <f t="shared" ca="1" si="189"/>
        <v>3005553217078466.5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3005553217078466.5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12523138404493.609</v>
      </c>
      <c r="L5590" s="455">
        <f t="shared" ca="1" si="189"/>
        <v>3018076355482960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3018076355482960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12575318147845.666</v>
      </c>
      <c r="L5591" s="455">
        <f t="shared" ca="1" si="189"/>
        <v>3030651673630805.5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3030651673630805.5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12627715306795.023</v>
      </c>
      <c r="L5592" s="455">
        <f t="shared" ca="1" si="189"/>
        <v>3043279388937600.5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3043279388937600.5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12680330787240.002</v>
      </c>
      <c r="L5593" s="455">
        <f t="shared" ca="1" si="189"/>
        <v>3055959719724840.5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3055959719724840.5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12733165498853.502</v>
      </c>
      <c r="L5594" s="455">
        <f t="shared" ca="1" si="189"/>
        <v>3068692885223694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3068692885223694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12786220355098.725</v>
      </c>
      <c r="L5595" s="455">
        <f t="shared" ca="1" si="189"/>
        <v>3081479105578792.5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3081479105578792.5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12839496273244.969</v>
      </c>
      <c r="L5596" s="455">
        <f t="shared" ca="1" si="189"/>
        <v>3094318601852037.5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3094318601852037.5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12892994174383.49</v>
      </c>
      <c r="L5597" s="455">
        <f t="shared" ca="1" si="189"/>
        <v>3107211596026421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3107211596026421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12946714983443.42</v>
      </c>
      <c r="L5598" s="455">
        <f t="shared" ca="1" si="189"/>
        <v>3120158311009864.5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3120158311009864.5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13000659629207.77</v>
      </c>
      <c r="L5599" s="455">
        <f t="shared" ca="1" si="189"/>
        <v>3133158970639072.5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3133158970639072.5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13054829044329.469</v>
      </c>
      <c r="L5600" s="455">
        <f t="shared" ca="1" si="189"/>
        <v>3146213799683402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3146213799683402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13109224165347.508</v>
      </c>
      <c r="L5601" s="455">
        <f t="shared" ca="1" si="189"/>
        <v>3159323023848749.5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3159323023848749.5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13163845932703.123</v>
      </c>
      <c r="L5602" s="455">
        <f t="shared" ca="1" si="189"/>
        <v>3172486869781452.5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3172486869781452.5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13218695290756.053</v>
      </c>
      <c r="L5603" s="455">
        <f t="shared" ca="1" si="189"/>
        <v>3185705565072208.5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3185705565072208.5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13273773187800.869</v>
      </c>
      <c r="L5604" s="455">
        <f t="shared" ca="1" si="189"/>
        <v>3198979338260009.5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3198979338260009.5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13329080576083.373</v>
      </c>
      <c r="L5605" s="455">
        <f t="shared" ca="1" si="189"/>
        <v>3212308418836093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3212308418836093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13384618411817.055</v>
      </c>
      <c r="L5606" s="455">
        <f t="shared" ca="1" si="189"/>
        <v>3225693037247910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3225693037247910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13440387655199.625</v>
      </c>
      <c r="L5607" s="455">
        <f t="shared" ca="1" si="189"/>
        <v>3239133424903109.5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3239133424903109.5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13496389270429.623</v>
      </c>
      <c r="L5608" s="455">
        <f t="shared" ca="1" si="189"/>
        <v>3252629814173539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3252629814173539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13552624225723.078</v>
      </c>
      <c r="L5609" s="455">
        <f t="shared" ca="1" si="189"/>
        <v>3266182438399262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3266182438399262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13609093493330.258</v>
      </c>
      <c r="L5610" s="455">
        <f t="shared" ca="1" si="189"/>
        <v>3279791531892592.5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3279791531892592.5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13665798049552.469</v>
      </c>
      <c r="L5611" s="455">
        <f t="shared" ca="1" si="189"/>
        <v>3293457329942145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3293457329942145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13722738874758.938</v>
      </c>
      <c r="L5612" s="455">
        <f t="shared" ca="1" si="189"/>
        <v>3307180068816904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3307180068816904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13779916953403.766</v>
      </c>
      <c r="L5613" s="455">
        <f t="shared" ca="1" si="189"/>
        <v>3320959985770308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3320959985770308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13837333274042.949</v>
      </c>
      <c r="L5614" s="455">
        <f t="shared" ca="1" si="189"/>
        <v>3334797319044351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3334797319044351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13894988829351.463</v>
      </c>
      <c r="L5615" s="455">
        <f t="shared" ca="1" si="189"/>
        <v>3348692307873702.5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3348692307873702.5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13952884616140.428</v>
      </c>
      <c r="L5616" s="455">
        <f t="shared" ca="1" si="189"/>
        <v>3362645192489843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3362645192489843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14011021635374.346</v>
      </c>
      <c r="L5617" s="455">
        <f t="shared" ca="1" si="189"/>
        <v>3376656214125217.5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3376656214125217.5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14069400892188.406</v>
      </c>
      <c r="L5618" s="455">
        <f t="shared" ref="L5618:L5872" ca="1" si="194">I5618-J5618+K5618</f>
        <v>3390725615017406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3390725615017406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14128023395905.857</v>
      </c>
      <c r="L5619" s="455">
        <f t="shared" ca="1" si="194"/>
        <v>3404853638413312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3404853638413312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14186890160055.467</v>
      </c>
      <c r="L5620" s="455">
        <f t="shared" ca="1" si="194"/>
        <v>3419040528573367.5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3419040528573367.5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14246002202389.031</v>
      </c>
      <c r="L5621" s="455">
        <f t="shared" ca="1" si="194"/>
        <v>3433286530775756.5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3433286530775756.5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14305360544898.984</v>
      </c>
      <c r="L5622" s="455">
        <f t="shared" ca="1" si="194"/>
        <v>3447591891320655.5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3447591891320655.5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14364966213836.064</v>
      </c>
      <c r="L5623" s="455">
        <f t="shared" ca="1" si="194"/>
        <v>3461956857534491.5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3461956857534491.5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14424820239727.047</v>
      </c>
      <c r="L5624" s="455">
        <f t="shared" ca="1" si="194"/>
        <v>3476381677774218.5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3476381677774218.5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14484923657392.576</v>
      </c>
      <c r="L5625" s="455">
        <f t="shared" ca="1" si="194"/>
        <v>3490866601431611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3490866601431611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14545277505965.045</v>
      </c>
      <c r="L5626" s="455">
        <f t="shared" ca="1" si="194"/>
        <v>3505411878937576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3505411878937576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14605882828906.566</v>
      </c>
      <c r="L5627" s="455">
        <f t="shared" ca="1" si="194"/>
        <v>3520017761766482.5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3520017761766482.5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14666740674027.012</v>
      </c>
      <c r="L5628" s="455">
        <f t="shared" ca="1" si="194"/>
        <v>3534684502440509.5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3534684502440509.5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14727852093502.123</v>
      </c>
      <c r="L5629" s="455">
        <f t="shared" ca="1" si="194"/>
        <v>3549412354534011.5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3549412354534011.5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14789218143891.713</v>
      </c>
      <c r="L5630" s="455">
        <f t="shared" ca="1" si="194"/>
        <v>3564201572677903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3564201572677903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14850839886157.93</v>
      </c>
      <c r="L5631" s="455">
        <f t="shared" ca="1" si="194"/>
        <v>3579052412564061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3579052412564061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14912718385683.588</v>
      </c>
      <c r="L5632" s="455">
        <f t="shared" ca="1" si="194"/>
        <v>3593965130949744.5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3593965130949744.5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14974854712290.602</v>
      </c>
      <c r="L5633" s="455">
        <f t="shared" ca="1" si="194"/>
        <v>3608939985662035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3608939985662035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15037249940258.479</v>
      </c>
      <c r="L5634" s="455">
        <f t="shared" ca="1" si="194"/>
        <v>3623977235602293.5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3623977235602293.5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15099905148342.889</v>
      </c>
      <c r="L5635" s="455">
        <f t="shared" ca="1" si="194"/>
        <v>3639077140750636.5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3639077140750636.5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15162821419794.318</v>
      </c>
      <c r="L5636" s="455">
        <f t="shared" ca="1" si="194"/>
        <v>3654239962170431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3654239962170431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15225999842376.795</v>
      </c>
      <c r="L5637" s="455">
        <f t="shared" ca="1" si="194"/>
        <v>3669465962012808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3669465962012808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15289441508386.699</v>
      </c>
      <c r="L5638" s="455">
        <f t="shared" ca="1" si="194"/>
        <v>3684755403521194.5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3684755403521194.5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15353147514671.646</v>
      </c>
      <c r="L5639" s="455">
        <f t="shared" ca="1" si="194"/>
        <v>3700108551035866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3700108551035866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15417118962649.441</v>
      </c>
      <c r="L5640" s="455">
        <f t="shared" ca="1" si="194"/>
        <v>3715525669998515.5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3715525669998515.5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15481356958327.15</v>
      </c>
      <c r="L5641" s="455">
        <f t="shared" ca="1" si="194"/>
        <v>3731007026956842.5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3731007026956842.5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15545862612320.178</v>
      </c>
      <c r="L5642" s="455">
        <f t="shared" ca="1" si="194"/>
        <v>3746552889569162.5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3746552889569162.5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15610637039871.51</v>
      </c>
      <c r="L5643" s="455">
        <f t="shared" ca="1" si="194"/>
        <v>3762163526609034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3762163526609034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15675681360870.975</v>
      </c>
      <c r="L5644" s="455">
        <f t="shared" ca="1" si="194"/>
        <v>3777839207969905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3777839207969905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15740996699874.604</v>
      </c>
      <c r="L5645" s="455">
        <f t="shared" ca="1" si="194"/>
        <v>3793580204669779.5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3793580204669779.5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15806584186124.08</v>
      </c>
      <c r="L5646" s="455">
        <f t="shared" ca="1" si="194"/>
        <v>3809386788855903.5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3809386788855903.5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15872444953566.266</v>
      </c>
      <c r="L5647" s="455">
        <f t="shared" ca="1" si="194"/>
        <v>3825259233809470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3825259233809470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15938580140872.791</v>
      </c>
      <c r="L5648" s="455">
        <f t="shared" ca="1" si="194"/>
        <v>3841197813950343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3841197813950343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16004990891459.762</v>
      </c>
      <c r="L5649" s="455">
        <f t="shared" ca="1" si="194"/>
        <v>3857202804841803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3857202804841803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16071678353507.512</v>
      </c>
      <c r="L5650" s="455">
        <f t="shared" ca="1" si="194"/>
        <v>3873274483195310.5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3873274483195310.5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16138643679980.463</v>
      </c>
      <c r="L5651" s="455">
        <f t="shared" ca="1" si="194"/>
        <v>3889413126875291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3889413126875291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16205888028647.045</v>
      </c>
      <c r="L5652" s="455">
        <f t="shared" ca="1" si="194"/>
        <v>3905619014903938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3905619014903938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16273412562099.742</v>
      </c>
      <c r="L5653" s="455">
        <f t="shared" ca="1" si="194"/>
        <v>3921892427466037.5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3921892427466037.5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16341218447775.156</v>
      </c>
      <c r="L5654" s="455">
        <f t="shared" ca="1" si="194"/>
        <v>3938233645913812.5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3938233645913812.5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16409306857974.219</v>
      </c>
      <c r="L5655" s="455">
        <f t="shared" ca="1" si="194"/>
        <v>3954642952771786.5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3954642952771786.5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16477678969882.443</v>
      </c>
      <c r="L5656" s="455">
        <f t="shared" ca="1" si="194"/>
        <v>3971120631741669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3971120631741669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16546335965590.287</v>
      </c>
      <c r="L5657" s="455">
        <f t="shared" ca="1" si="194"/>
        <v>3987666967707259.5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3987666967707259.5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16615279032113.578</v>
      </c>
      <c r="L5658" s="455">
        <f t="shared" ca="1" si="194"/>
        <v>4004282246739373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4004282246739373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16684509361414.055</v>
      </c>
      <c r="L5659" s="455">
        <f t="shared" ca="1" si="194"/>
        <v>4020966756100787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4020966756100787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16754028150419.945</v>
      </c>
      <c r="L5660" s="455">
        <f t="shared" ca="1" si="194"/>
        <v>4037720784251207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4037720784251207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16823836601046.695</v>
      </c>
      <c r="L5661" s="455">
        <f t="shared" ca="1" si="194"/>
        <v>4054544620852253.5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4054544620852253.5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16893935920217.723</v>
      </c>
      <c r="L5662" s="455">
        <f t="shared" ca="1" si="194"/>
        <v>4071438556772471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4071438556772471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16964327319885.295</v>
      </c>
      <c r="L5663" s="455">
        <f t="shared" ca="1" si="194"/>
        <v>4088402884092356.5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4088402884092356.5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17035012017051.482</v>
      </c>
      <c r="L5664" s="455">
        <f t="shared" ca="1" si="194"/>
        <v>4105437896109408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4105437896109408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17105991233789.199</v>
      </c>
      <c r="L5665" s="455">
        <f t="shared" ca="1" si="194"/>
        <v>4122543887343197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4122543887343197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17177266197263.318</v>
      </c>
      <c r="L5666" s="455">
        <f t="shared" ca="1" si="194"/>
        <v>4139721153540460.5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4139721153540460.5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17248838139751.92</v>
      </c>
      <c r="L5667" s="455">
        <f t="shared" ca="1" si="194"/>
        <v>4156969991680212.5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4156969991680212.5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17320708298667.553</v>
      </c>
      <c r="L5668" s="455">
        <f t="shared" ca="1" si="194"/>
        <v>4174290699978880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4174290699978880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17392877916578.666</v>
      </c>
      <c r="L5669" s="455">
        <f t="shared" ca="1" si="194"/>
        <v>4191683577895458.5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4191683577895458.5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17465348241231.076</v>
      </c>
      <c r="L5670" s="455">
        <f t="shared" ca="1" si="194"/>
        <v>4209148926136689.5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4209148926136689.5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17538120525569.539</v>
      </c>
      <c r="L5671" s="455">
        <f t="shared" ca="1" si="194"/>
        <v>4226687046662259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4226687046662259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17611196027759.414</v>
      </c>
      <c r="L5672" s="455">
        <f t="shared" ca="1" si="194"/>
        <v>4244298242690018.5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4244298242690018.5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17684576011208.41</v>
      </c>
      <c r="L5673" s="455">
        <f t="shared" ca="1" si="194"/>
        <v>4261982818701227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4261982818701227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17758261744588.445</v>
      </c>
      <c r="L5674" s="455">
        <f t="shared" ca="1" si="194"/>
        <v>4279741080445815.5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4279741080445815.5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17832254501857.563</v>
      </c>
      <c r="L5675" s="455">
        <f t="shared" ca="1" si="194"/>
        <v>4297573334947673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4297573334947673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17906555562281.969</v>
      </c>
      <c r="L5676" s="455">
        <f t="shared" ca="1" si="194"/>
        <v>4315479890509955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4315479890509955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17981166210458.145</v>
      </c>
      <c r="L5677" s="455">
        <f t="shared" ca="1" si="194"/>
        <v>4333461056720413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4333461056720413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18056087736335.055</v>
      </c>
      <c r="L5678" s="455">
        <f t="shared" ca="1" si="194"/>
        <v>4351517144456748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4351517144456748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18131321435236.449</v>
      </c>
      <c r="L5679" s="455">
        <f t="shared" ca="1" si="194"/>
        <v>4369648465891984.5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4369648465891984.5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18206868607883.27</v>
      </c>
      <c r="L5680" s="455">
        <f t="shared" ca="1" si="194"/>
        <v>4387855334499868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4387855334499868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18282730560416.117</v>
      </c>
      <c r="L5681" s="455">
        <f t="shared" ca="1" si="194"/>
        <v>4406138065060284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4406138065060284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18358908604417.852</v>
      </c>
      <c r="L5682" s="455">
        <f t="shared" ca="1" si="194"/>
        <v>4424496973664702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4424496973664702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18435404056936.262</v>
      </c>
      <c r="L5683" s="455">
        <f t="shared" ca="1" si="194"/>
        <v>4442932377721638.5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4442932377721638.5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18512218240506.828</v>
      </c>
      <c r="L5684" s="455">
        <f t="shared" ca="1" si="194"/>
        <v>4461444595962145.5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4461444595962145.5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18589352483175.605</v>
      </c>
      <c r="L5685" s="455">
        <f t="shared" ca="1" si="194"/>
        <v>4480033948445321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4480033948445321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18666808118522.172</v>
      </c>
      <c r="L5686" s="455">
        <f t="shared" ca="1" si="194"/>
        <v>4498700756563843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4498700756563843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18744586485682.68</v>
      </c>
      <c r="L5687" s="455">
        <f t="shared" ca="1" si="194"/>
        <v>4517445343049526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4517445343049526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18822688929373.023</v>
      </c>
      <c r="L5688" s="455">
        <f t="shared" ca="1" si="194"/>
        <v>4536268031978899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4536268031978899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18901116799912.078</v>
      </c>
      <c r="L5689" s="455">
        <f t="shared" ca="1" si="194"/>
        <v>4555169148778811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4555169148778811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18979871453245.047</v>
      </c>
      <c r="L5690" s="455">
        <f t="shared" ca="1" si="194"/>
        <v>4574149020232056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4574149020232056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19058954250966.898</v>
      </c>
      <c r="L5691" s="455">
        <f t="shared" ca="1" si="194"/>
        <v>4593207974483023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4593207974483023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19138366560345.93</v>
      </c>
      <c r="L5692" s="455">
        <f t="shared" ca="1" si="194"/>
        <v>4612346341043369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4612346341043369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19218109754347.371</v>
      </c>
      <c r="L5693" s="455">
        <f t="shared" ca="1" si="194"/>
        <v>4631564450797716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4631564450797716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19298185211657.148</v>
      </c>
      <c r="L5694" s="455">
        <f t="shared" ca="1" si="194"/>
        <v>4650862636009373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4650862636009373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19378594316705.719</v>
      </c>
      <c r="L5695" s="455">
        <f t="shared" ca="1" si="194"/>
        <v>4670241230326079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4670241230326079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19459338459691.996</v>
      </c>
      <c r="L5696" s="455">
        <f t="shared" ca="1" si="194"/>
        <v>4689700568785771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4689700568785771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19540419036607.379</v>
      </c>
      <c r="L5697" s="455">
        <f t="shared" ca="1" si="194"/>
        <v>4709240987822378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4709240987822378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19621837449259.906</v>
      </c>
      <c r="L5698" s="455">
        <f t="shared" ca="1" si="194"/>
        <v>4728862825271638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4728862825271638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19703595105298.492</v>
      </c>
      <c r="L5699" s="455">
        <f t="shared" ca="1" si="194"/>
        <v>4748566420376936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4748566420376936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19785693418237.234</v>
      </c>
      <c r="L5700" s="455">
        <f t="shared" ca="1" si="194"/>
        <v>4768352113795173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4768352113795173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19868133807479.887</v>
      </c>
      <c r="L5701" s="455">
        <f t="shared" ca="1" si="194"/>
        <v>4788220247602653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4788220247602653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19950917698344.387</v>
      </c>
      <c r="L5702" s="455">
        <f t="shared" ca="1" si="194"/>
        <v>4808171165300997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4808171165300997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20034046522087.488</v>
      </c>
      <c r="L5703" s="455">
        <f t="shared" ca="1" si="194"/>
        <v>4828205211823084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4828205211823084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20117521715929.516</v>
      </c>
      <c r="L5704" s="455">
        <f t="shared" ca="1" si="194"/>
        <v>4848322733539014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4848322733539014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20201344723079.227</v>
      </c>
      <c r="L5705" s="455">
        <f t="shared" ca="1" si="194"/>
        <v>4868524078262093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4868524078262093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20285516992758.719</v>
      </c>
      <c r="L5706" s="455">
        <f t="shared" ca="1" si="194"/>
        <v>4888809595254852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4888809595254852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20370039980228.551</v>
      </c>
      <c r="L5707" s="455">
        <f t="shared" ca="1" si="194"/>
        <v>4909179635235081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4909179635235081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20454915146812.836</v>
      </c>
      <c r="L5708" s="455">
        <f t="shared" ca="1" si="194"/>
        <v>4929634550381894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4929634550381894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20540143959924.559</v>
      </c>
      <c r="L5709" s="455">
        <f t="shared" ca="1" si="194"/>
        <v>4950174694341819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4950174694341819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20625727893090.914</v>
      </c>
      <c r="L5710" s="455">
        <f t="shared" ca="1" si="194"/>
        <v>4970800422234910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4970800422234910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20711668425978.793</v>
      </c>
      <c r="L5711" s="455">
        <f t="shared" ca="1" si="194"/>
        <v>4991512090660889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4991512090660889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20797967044420.371</v>
      </c>
      <c r="L5712" s="455">
        <f t="shared" ca="1" si="194"/>
        <v>5012310057705309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5012310057705309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20884625240438.789</v>
      </c>
      <c r="L5713" s="455">
        <f t="shared" ca="1" si="194"/>
        <v>5033194682945748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5033194682945748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20971644512273.949</v>
      </c>
      <c r="L5714" s="455">
        <f t="shared" ca="1" si="194"/>
        <v>5054166327458022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5054166327458022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21059026364408.426</v>
      </c>
      <c r="L5715" s="455">
        <f t="shared" ca="1" si="194"/>
        <v>5075225353822430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5075225353822430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21146772307593.457</v>
      </c>
      <c r="L5716" s="455">
        <f t="shared" ca="1" si="194"/>
        <v>5096372126130023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5096372126130023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21234883858875.094</v>
      </c>
      <c r="L5717" s="455">
        <f t="shared" ca="1" si="194"/>
        <v>5117607009988898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5117607009988898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21323362541620.406</v>
      </c>
      <c r="L5718" s="455">
        <f t="shared" ca="1" si="194"/>
        <v>5138930372530518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5138930372530518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21412209885543.824</v>
      </c>
      <c r="L5719" s="455">
        <f t="shared" ca="1" si="194"/>
        <v>5160342582416062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5160342582416062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21501427426733.59</v>
      </c>
      <c r="L5720" s="455">
        <f t="shared" ca="1" si="194"/>
        <v>5181844009842796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5181844009842796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21591016707678.316</v>
      </c>
      <c r="L5721" s="455">
        <f t="shared" ca="1" si="194"/>
        <v>5203435026550474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5203435026550474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21680979277293.641</v>
      </c>
      <c r="L5722" s="455">
        <f t="shared" ca="1" si="194"/>
        <v>5225116005827768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5225116005827768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21771316690949.031</v>
      </c>
      <c r="L5723" s="455">
        <f t="shared" ca="1" si="194"/>
        <v>5246887322518717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5246887322518717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21862030510494.652</v>
      </c>
      <c r="L5724" s="455">
        <f t="shared" ca="1" si="194"/>
        <v>5268749353029212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5268749353029212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21953122304288.383</v>
      </c>
      <c r="L5725" s="455">
        <f t="shared" ca="1" si="194"/>
        <v>5290702475333500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5290702475333500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22044593647222.918</v>
      </c>
      <c r="L5726" s="455">
        <f t="shared" ca="1" si="194"/>
        <v>5312747068980723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5312747068980723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22136446120753.012</v>
      </c>
      <c r="L5727" s="455">
        <f t="shared" ca="1" si="194"/>
        <v>5334883515101476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5334883515101476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22228681312922.816</v>
      </c>
      <c r="L5728" s="455">
        <f t="shared" ca="1" si="194"/>
        <v>5357112196414399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5357112196414399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22321300818393.328</v>
      </c>
      <c r="L5729" s="455">
        <f t="shared" ca="1" si="194"/>
        <v>5379433497232792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5379433497232792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22414306238469.965</v>
      </c>
      <c r="L5730" s="455">
        <f t="shared" ca="1" si="194"/>
        <v>5401847803471262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5401847803471262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22507699181130.258</v>
      </c>
      <c r="L5731" s="455">
        <f t="shared" ca="1" si="194"/>
        <v>5424355502652392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5424355502652392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22601481261051.633</v>
      </c>
      <c r="L5732" s="455">
        <f t="shared" ca="1" si="194"/>
        <v>5446956983913444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5446956983913444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22695654099639.352</v>
      </c>
      <c r="L5733" s="455">
        <f t="shared" ca="1" si="194"/>
        <v>5469652638013083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5469652638013083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22790219325054.512</v>
      </c>
      <c r="L5734" s="455">
        <f t="shared" ca="1" si="194"/>
        <v>5492442857338138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5492442857338138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22885178572242.242</v>
      </c>
      <c r="L5735" s="455">
        <f t="shared" ca="1" si="194"/>
        <v>5515328035910380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5515328035910380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22980533482959.918</v>
      </c>
      <c r="L5736" s="455">
        <f t="shared" ca="1" si="194"/>
        <v>5538308569393340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5538308569393340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23076285705805.582</v>
      </c>
      <c r="L5737" s="455">
        <f t="shared" ca="1" si="194"/>
        <v>5561384855099146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5561384855099146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23172436896246.441</v>
      </c>
      <c r="L5738" s="455">
        <f t="shared" ca="1" si="194"/>
        <v>5584557291995392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5584557291995392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23268988716647.465</v>
      </c>
      <c r="L5739" s="455">
        <f t="shared" ca="1" si="194"/>
        <v>5607826280712039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5607826280712039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23365942836300.164</v>
      </c>
      <c r="L5740" s="455">
        <f t="shared" ca="1" si="194"/>
        <v>5631192223548339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5631192223548339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23463300931451.414</v>
      </c>
      <c r="L5741" s="455">
        <f t="shared" ca="1" si="194"/>
        <v>5654655524479790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5654655524479790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23561064685332.457</v>
      </c>
      <c r="L5742" s="455">
        <f t="shared" ca="1" si="194"/>
        <v>5678216589165122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5678216589165122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23659235788188.008</v>
      </c>
      <c r="L5743" s="455">
        <f t="shared" ca="1" si="194"/>
        <v>5701875824953310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5701875824953310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23757815937305.457</v>
      </c>
      <c r="L5744" s="455">
        <f t="shared" ca="1" si="194"/>
        <v>5725633640890615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5725633640890615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23856806837044.23</v>
      </c>
      <c r="L5745" s="455">
        <f t="shared" ca="1" si="194"/>
        <v>5749490447727659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5749490447727659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23956210198865.246</v>
      </c>
      <c r="L5746" s="455">
        <f t="shared" ca="1" si="194"/>
        <v>5773446657926524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5773446657926524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24056027741360.516</v>
      </c>
      <c r="L5747" s="455">
        <f t="shared" ca="1" si="194"/>
        <v>5797502685667885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5797502685667885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24156261190282.855</v>
      </c>
      <c r="L5748" s="455">
        <f t="shared" ca="1" si="194"/>
        <v>5821658946858168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5821658946858168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24256912278575.699</v>
      </c>
      <c r="L5749" s="455">
        <f t="shared" ca="1" si="194"/>
        <v>5845915859136744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5845915859136744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24357982746403.102</v>
      </c>
      <c r="L5750" s="455">
        <f t="shared" ca="1" si="194"/>
        <v>5870273841883147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5870273841883147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24459474341179.777</v>
      </c>
      <c r="L5751" s="455">
        <f t="shared" ca="1" si="194"/>
        <v>5894733316224327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5894733316224327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24561388817601.363</v>
      </c>
      <c r="L5752" s="455">
        <f t="shared" ca="1" si="194"/>
        <v>5919294705041928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5919294705041928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24663727937674.699</v>
      </c>
      <c r="L5753" s="455">
        <f t="shared" ca="1" si="194"/>
        <v>5943958432979603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5943958432979603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24766493470748.344</v>
      </c>
      <c r="L5754" s="455">
        <f t="shared" ca="1" si="194"/>
        <v>5968724926450351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5968724926450351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24869687193543.129</v>
      </c>
      <c r="L5755" s="455">
        <f t="shared" ca="1" si="194"/>
        <v>5993594613643894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5993594613643894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24973310890182.891</v>
      </c>
      <c r="L5756" s="455">
        <f t="shared" ca="1" si="194"/>
        <v>6018567924534077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6018567924534077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25077366352225.32</v>
      </c>
      <c r="L5757" s="455">
        <f t="shared" ca="1" si="194"/>
        <v>6043645290886302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6043645290886302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25181855378692.926</v>
      </c>
      <c r="L5758" s="455">
        <f t="shared" ca="1" si="194"/>
        <v>6068827146264995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6068827146264995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25286779776104.145</v>
      </c>
      <c r="L5759" s="455">
        <f t="shared" ca="1" si="194"/>
        <v>6094113926041099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6094113926041099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25392141358504.578</v>
      </c>
      <c r="L5760" s="455">
        <f t="shared" ca="1" si="194"/>
        <v>6119506067399604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6119506067399604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25497941947498.352</v>
      </c>
      <c r="L5761" s="455">
        <f t="shared" ca="1" si="194"/>
        <v>6145004009347102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6145004009347102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25604183372279.59</v>
      </c>
      <c r="L5762" s="455">
        <f t="shared" ca="1" si="194"/>
        <v>6170608192719382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6170608192719382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25710867469664.09</v>
      </c>
      <c r="L5763" s="455">
        <f t="shared" ca="1" si="194"/>
        <v>6196319060189046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6196319060189046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25817996084121.023</v>
      </c>
      <c r="L5764" s="455">
        <f t="shared" ca="1" si="194"/>
        <v>6222137056273167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6222137056273167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25925571067804.863</v>
      </c>
      <c r="L5765" s="455">
        <f t="shared" ca="1" si="194"/>
        <v>6248062627340972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6248062627340972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26033594280587.383</v>
      </c>
      <c r="L5766" s="455">
        <f t="shared" ca="1" si="194"/>
        <v>6274096221621559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6274096221621559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26142067590089.828</v>
      </c>
      <c r="L5767" s="455">
        <f t="shared" ca="1" si="194"/>
        <v>6300238289211649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6300238289211649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26250992871715.203</v>
      </c>
      <c r="L5768" s="455">
        <f t="shared" ca="1" si="194"/>
        <v>6326489282083364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6326489282083364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26360372008680.684</v>
      </c>
      <c r="L5769" s="455">
        <f t="shared" ca="1" si="194"/>
        <v>6352849654092045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6352849654092045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26470206892050.188</v>
      </c>
      <c r="L5770" s="455">
        <f t="shared" ca="1" si="194"/>
        <v>6379319860984095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6379319860984095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26580499420767.063</v>
      </c>
      <c r="L5771" s="455">
        <f t="shared" ca="1" si="194"/>
        <v>6405900360404862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6405900360404862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26691251501686.926</v>
      </c>
      <c r="L5772" s="455">
        <f t="shared" ca="1" si="194"/>
        <v>6432591611906549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6432591611906549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26802465049610.621</v>
      </c>
      <c r="L5773" s="455">
        <f t="shared" ca="1" si="194"/>
        <v>6459394076956160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6459394076956160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26914141987317.332</v>
      </c>
      <c r="L5774" s="455">
        <f t="shared" ca="1" si="194"/>
        <v>6486308218943477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6486308218943477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27026284245597.82</v>
      </c>
      <c r="L5775" s="455">
        <f t="shared" ca="1" si="194"/>
        <v>6513334503189075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6513334503189075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27138893763287.813</v>
      </c>
      <c r="L5776" s="455">
        <f t="shared" ca="1" si="194"/>
        <v>6540473396952363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6540473396952363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27251972487301.512</v>
      </c>
      <c r="L5777" s="455">
        <f t="shared" ca="1" si="194"/>
        <v>6567725369439665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6567725369439665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27365522372665.27</v>
      </c>
      <c r="L5778" s="455">
        <f t="shared" ca="1" si="194"/>
        <v>6595090891812330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6595090891812330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27479545382551.375</v>
      </c>
      <c r="L5779" s="455">
        <f t="shared" ca="1" si="194"/>
        <v>6622570437194881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6622570437194881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27594043488312.004</v>
      </c>
      <c r="L5780" s="455">
        <f t="shared" ca="1" si="194"/>
        <v>6650164480683193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6650164480683193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27709018669513.305</v>
      </c>
      <c r="L5781" s="455">
        <f t="shared" ca="1" si="194"/>
        <v>6677873499352706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6677873499352706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27824472913969.609</v>
      </c>
      <c r="L5782" s="455">
        <f t="shared" ca="1" si="194"/>
        <v>6705697972266676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6705697972266676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27940408217777.816</v>
      </c>
      <c r="L5783" s="455">
        <f t="shared" ca="1" si="194"/>
        <v>6733638380484454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6733638380484454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28056826585351.891</v>
      </c>
      <c r="L5784" s="455">
        <f t="shared" ca="1" si="194"/>
        <v>6761695207069806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6761695207069806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28173730029457.523</v>
      </c>
      <c r="L5785" s="455">
        <f t="shared" ca="1" si="194"/>
        <v>6789868937099264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6789868937099264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28291120571246.934</v>
      </c>
      <c r="L5786" s="455">
        <f t="shared" ca="1" si="194"/>
        <v>6818160057670511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6818160057670511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28409000240293.797</v>
      </c>
      <c r="L5787" s="455">
        <f t="shared" ca="1" si="194"/>
        <v>6846569057910805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6846569057910805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28527371074628.355</v>
      </c>
      <c r="L5788" s="455">
        <f t="shared" ca="1" si="194"/>
        <v>6875096428985433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6875096428985433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28646235120772.637</v>
      </c>
      <c r="L5789" s="455">
        <f t="shared" ca="1" si="194"/>
        <v>6903742664106206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6903742664106206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28765594433775.859</v>
      </c>
      <c r="L5790" s="455">
        <f t="shared" ca="1" si="194"/>
        <v>6932508258539982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6932508258539982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28885451077249.926</v>
      </c>
      <c r="L5791" s="455">
        <f t="shared" ca="1" si="194"/>
        <v>6961393709617232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6961393709617232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29005807123405.133</v>
      </c>
      <c r="L5792" s="455">
        <f t="shared" ca="1" si="194"/>
        <v>6990399516740637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6990399516740637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29126664653085.988</v>
      </c>
      <c r="L5793" s="455">
        <f t="shared" ca="1" si="194"/>
        <v>7019526181393723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7019526181393723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29248025755807.18</v>
      </c>
      <c r="L5794" s="455">
        <f t="shared" ca="1" si="194"/>
        <v>7048774207149530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7048774207149530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29369892529789.711</v>
      </c>
      <c r="L5795" s="455">
        <f t="shared" ca="1" si="194"/>
        <v>7078144099679320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7078144099679320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29492267081997.168</v>
      </c>
      <c r="L5796" s="455">
        <f t="shared" ca="1" si="194"/>
        <v>7107636366761317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7107636366761317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29615151528172.152</v>
      </c>
      <c r="L5797" s="455">
        <f t="shared" ca="1" si="194"/>
        <v>7137251518289489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7137251518289489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29738547992872.871</v>
      </c>
      <c r="L5798" s="455">
        <f t="shared" ca="1" si="194"/>
        <v>7166990066282362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7166990066282362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29862458609509.84</v>
      </c>
      <c r="L5799" s="455">
        <f t="shared" ca="1" si="194"/>
        <v>7196852524891872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7196852524891872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29986885520382.805</v>
      </c>
      <c r="L5800" s="455">
        <f t="shared" ca="1" si="194"/>
        <v>7226839410412255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7226839410412255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30111830876717.723</v>
      </c>
      <c r="L5801" s="455">
        <f t="shared" ca="1" si="194"/>
        <v>7256951241288973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7256951241288973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30237296838704.059</v>
      </c>
      <c r="L5802" s="455">
        <f t="shared" ca="1" si="194"/>
        <v>7287188538127677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7287188538127677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30363285575531.984</v>
      </c>
      <c r="L5803" s="455">
        <f t="shared" ca="1" si="194"/>
        <v>7317551823703209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7317551823703209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30489799265430.035</v>
      </c>
      <c r="L5804" s="455">
        <f t="shared" ca="1" si="194"/>
        <v>7348041622968639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7348041622968639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30616840095702.668</v>
      </c>
      <c r="L5805" s="455">
        <f t="shared" ca="1" si="194"/>
        <v>7378658463064342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7378658463064342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30744410262768.086</v>
      </c>
      <c r="L5806" s="455">
        <f t="shared" ca="1" si="194"/>
        <v>7409402873327110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7409402873327110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30872511972196.285</v>
      </c>
      <c r="L5807" s="455">
        <f t="shared" ca="1" si="194"/>
        <v>7440275385299306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7440275385299306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31001147438747.105</v>
      </c>
      <c r="L5808" s="455">
        <f t="shared" ca="1" si="194"/>
        <v>7471276532738053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7471276532738053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31130318886408.551</v>
      </c>
      <c r="L5809" s="455">
        <f t="shared" ca="1" si="194"/>
        <v>7502406851624462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7502406851624462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31260028548435.258</v>
      </c>
      <c r="L5810" s="455">
        <f t="shared" ca="1" si="194"/>
        <v>7533666880172897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7533666880172897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31390278667387.066</v>
      </c>
      <c r="L5811" s="455">
        <f t="shared" ca="1" si="194"/>
        <v>7565057158840284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7565057158840284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31521071495167.848</v>
      </c>
      <c r="L5812" s="455">
        <f t="shared" ca="1" si="194"/>
        <v>7596578230335452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7596578230335452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31652409293064.379</v>
      </c>
      <c r="L5813" s="455">
        <f t="shared" ca="1" si="194"/>
        <v>7628230639628516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7628230639628516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31784294331785.488</v>
      </c>
      <c r="L5814" s="455">
        <f t="shared" ca="1" si="194"/>
        <v>7660014933960301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7660014933960301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31916728891501.254</v>
      </c>
      <c r="L5815" s="455">
        <f t="shared" ca="1" si="194"/>
        <v>7691931662851802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7691931662851802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32049715261882.508</v>
      </c>
      <c r="L5816" s="455">
        <f t="shared" ca="1" si="194"/>
        <v>7723981378113685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7723981378113685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32183255742140.355</v>
      </c>
      <c r="L5817" s="455">
        <f t="shared" ca="1" si="194"/>
        <v>7756164633855825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7756164633855825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32317352641065.938</v>
      </c>
      <c r="L5818" s="455">
        <f t="shared" ca="1" si="194"/>
        <v>7788481986496891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7788481986496891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32452008277070.383</v>
      </c>
      <c r="L5819" s="455">
        <f t="shared" ca="1" si="194"/>
        <v>7820933994773961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7820933994773961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32587224978224.836</v>
      </c>
      <c r="L5820" s="455">
        <f t="shared" ca="1" si="194"/>
        <v>7853521219752186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7853521219752186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32723005082300.777</v>
      </c>
      <c r="L5821" s="455">
        <f t="shared" ca="1" si="194"/>
        <v>7886244224834487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7886244224834487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32859350936810.363</v>
      </c>
      <c r="L5822" s="455">
        <f t="shared" ca="1" si="194"/>
        <v>7919103575771297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7919103575771297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32996264899047.07</v>
      </c>
      <c r="L5823" s="455">
        <f t="shared" ca="1" si="194"/>
        <v>7952099840670344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7952099840670344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33133749336126.434</v>
      </c>
      <c r="L5824" s="455">
        <f t="shared" ca="1" si="194"/>
        <v>7985233590006470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7985233590006470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33271806625026.961</v>
      </c>
      <c r="L5825" s="455">
        <f t="shared" ca="1" si="194"/>
        <v>8018505396631497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8018505396631497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33410439152631.238</v>
      </c>
      <c r="L5826" s="455">
        <f t="shared" ca="1" si="194"/>
        <v>8051915835784128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8051915835784128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33549649315767.203</v>
      </c>
      <c r="L5827" s="455">
        <f t="shared" ca="1" si="194"/>
        <v>8085465485099895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8085465485099895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33689439521249.563</v>
      </c>
      <c r="L5828" s="455">
        <f t="shared" ca="1" si="194"/>
        <v>8119154924621145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8119154924621145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33829812185921.438</v>
      </c>
      <c r="L5829" s="455">
        <f t="shared" ca="1" si="194"/>
        <v>8152984736807066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8152984736807066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33970769736696.109</v>
      </c>
      <c r="L5830" s="455">
        <f t="shared" ca="1" si="194"/>
        <v>8186955506543762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8186955506543762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34112314610599.004</v>
      </c>
      <c r="L5831" s="455">
        <f t="shared" ca="1" si="194"/>
        <v>8221067821154361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8221067821154361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34254449254809.836</v>
      </c>
      <c r="L5832" s="455">
        <f t="shared" ca="1" si="194"/>
        <v>8255322270409171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8255322270409171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34397176126704.883</v>
      </c>
      <c r="L5833" s="455">
        <f t="shared" ca="1" si="194"/>
        <v>8289719446535876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8289719446535876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34540497693899.488</v>
      </c>
      <c r="L5834" s="455">
        <f t="shared" ca="1" si="194"/>
        <v>8324259944229775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8324259944229775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34684416434290.723</v>
      </c>
      <c r="L5835" s="455">
        <f t="shared" ca="1" si="194"/>
        <v>8358944360664066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8358944360664066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34828934836100.273</v>
      </c>
      <c r="L5836" s="455">
        <f t="shared" ca="1" si="194"/>
        <v>8393773295500166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8393773295500166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34974055397917.355</v>
      </c>
      <c r="L5837" s="455">
        <f t="shared" ca="1" si="194"/>
        <v>8428747350898083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8428747350898083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35119780628742.016</v>
      </c>
      <c r="L5838" s="455">
        <f t="shared" ca="1" si="194"/>
        <v>8463867131526825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8463867131526825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35266113048028.43</v>
      </c>
      <c r="L5839" s="455">
        <f t="shared" ca="1" si="194"/>
        <v>8499133244574853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8499133244574853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35413055185728.555</v>
      </c>
      <c r="L5840" s="455">
        <f t="shared" ca="1" si="194"/>
        <v>8534546299760582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8534546299760582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35560609582335.766</v>
      </c>
      <c r="L5841" s="455">
        <f t="shared" ca="1" si="194"/>
        <v>8570106909342918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8570106909342918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35708778788928.828</v>
      </c>
      <c r="L5842" s="455">
        <f t="shared" ca="1" si="194"/>
        <v>8605815688131847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8605815688131847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35857565367216.031</v>
      </c>
      <c r="L5843" s="455">
        <f t="shared" ca="1" si="194"/>
        <v>8641673253499063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8641673253499063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36006971889579.43</v>
      </c>
      <c r="L5844" s="455">
        <f t="shared" ca="1" si="194"/>
        <v>8677680225388642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8677680225388642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36157000939119.344</v>
      </c>
      <c r="L5845" s="455">
        <f t="shared" ca="1" si="194"/>
        <v>8713837226327761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8713837226327761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36307655109699</v>
      </c>
      <c r="L5846" s="455">
        <f t="shared" ca="1" si="194"/>
        <v>8750144881437460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8750144881437460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36458937005989.414</v>
      </c>
      <c r="L5847" s="455">
        <f t="shared" ca="1" si="194"/>
        <v>8786603818443449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8786603818443449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36610849243514.367</v>
      </c>
      <c r="L5848" s="455">
        <f t="shared" ca="1" si="194"/>
        <v>8823214667686963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8823214667686963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36763394448695.68</v>
      </c>
      <c r="L5849" s="455">
        <f t="shared" ca="1" si="194"/>
        <v>8859978062135659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8859978062135659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36916575258898.578</v>
      </c>
      <c r="L5850" s="455">
        <f t="shared" ca="1" si="194"/>
        <v>8896894637394558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8896894637394558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37070394322477.328</v>
      </c>
      <c r="L5851" s="455">
        <f t="shared" ca="1" si="194"/>
        <v>8933965031717035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8933965031717035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37224854298820.977</v>
      </c>
      <c r="L5852" s="455">
        <f t="shared" ca="1" si="194"/>
        <v>8971189886015856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8971189886015856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37379957858399.398</v>
      </c>
      <c r="L5853" s="455">
        <f t="shared" ca="1" si="194"/>
        <v>9008569843874256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9008569843874256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37535707682809.398</v>
      </c>
      <c r="L5854" s="455">
        <f t="shared" ca="1" si="194"/>
        <v>9046105551557066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9046105551557066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37692106464821.109</v>
      </c>
      <c r="L5855" s="455">
        <f t="shared" ca="1" si="194"/>
        <v>9083797658021888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9083797658021888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37849156908424.531</v>
      </c>
      <c r="L5856" s="455">
        <f t="shared" ca="1" si="194"/>
        <v>9121646814930312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9121646814930312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38006861728876.297</v>
      </c>
      <c r="L5857" s="455">
        <f t="shared" ca="1" si="194"/>
        <v>9159653676659188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9159653676659188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38165223652746.617</v>
      </c>
      <c r="L5858" s="455">
        <f t="shared" ca="1" si="194"/>
        <v>9197818900311934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9197818900311934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38324245417966.391</v>
      </c>
      <c r="L5859" s="455">
        <f t="shared" ca="1" si="194"/>
        <v>9236143145729900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9236143145729900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38483929773874.586</v>
      </c>
      <c r="L5860" s="455">
        <f t="shared" ca="1" si="194"/>
        <v>9274627075503774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9274627075503774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38644279481265.727</v>
      </c>
      <c r="L5861" s="455">
        <f t="shared" ca="1" si="194"/>
        <v>9313271354985040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9313271354985040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38805297312437.664</v>
      </c>
      <c r="L5862" s="455">
        <f t="shared" ca="1" si="194"/>
        <v>9352076652297478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9352076652297478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38966986051239.492</v>
      </c>
      <c r="L5863" s="455">
        <f t="shared" ca="1" si="194"/>
        <v>9391043638348718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9391043638348718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39129348493119.656</v>
      </c>
      <c r="L5864" s="455">
        <f t="shared" ca="1" si="194"/>
        <v>9430172986841838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9430172986841838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39292387445174.328</v>
      </c>
      <c r="L5865" s="455">
        <f t="shared" ca="1" si="194"/>
        <v>9469465374287012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9469465374287012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39456105726195.883</v>
      </c>
      <c r="L5866" s="455">
        <f t="shared" ca="1" si="194"/>
        <v>9508921480013208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9508921480013208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39620506166721.703</v>
      </c>
      <c r="L5867" s="455">
        <f t="shared" ca="1" si="194"/>
        <v>9548541986179930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9548541986179930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39785591609083.039</v>
      </c>
      <c r="L5868" s="455">
        <f t="shared" ca="1" si="194"/>
        <v>9588327577789014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9588327577789014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39951364907454.227</v>
      </c>
      <c r="L5869" s="455">
        <f t="shared" ca="1" si="194"/>
        <v>9628278942696468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9628278942696468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40117828927901.953</v>
      </c>
      <c r="L5870" s="455">
        <f t="shared" ca="1" si="194"/>
        <v>9668396771624370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9668396771624370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40284986548434.875</v>
      </c>
      <c r="L5871" s="455">
        <f t="shared" ca="1" si="194"/>
        <v>9708681758172804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9708681758172804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40452840659053.352</v>
      </c>
      <c r="L5872" s="455">
        <f t="shared" ca="1" si="194"/>
        <v>9749134598831858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9749134598831858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40621394161799.406</v>
      </c>
      <c r="L5873" s="455">
        <f t="shared" ref="L5873:L6127" ca="1" si="199">I5873-J5873+K5873</f>
        <v>9789755992993658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9789755992993658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40790649970806.906</v>
      </c>
      <c r="L5874" s="455">
        <f t="shared" ca="1" si="199"/>
        <v>9830546642964464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9830546642964464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40960611012351.93</v>
      </c>
      <c r="L5875" s="455">
        <f t="shared" ca="1" si="199"/>
        <v>9871507253976816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9871507253976816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41131280224903.398</v>
      </c>
      <c r="L5876" s="455">
        <f t="shared" ca="1" si="199"/>
        <v>9912638534201720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9912638534201720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41302660559173.836</v>
      </c>
      <c r="L5877" s="455">
        <f t="shared" ca="1" si="199"/>
        <v>9953941194760894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9953941194760894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41474754978170.391</v>
      </c>
      <c r="L5878" s="455">
        <f t="shared" ca="1" si="199"/>
        <v>9995415949739064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9995415949739064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41647566457246.102</v>
      </c>
      <c r="L5879" s="455">
        <f t="shared" ca="1" si="199"/>
        <v>1.003706351619631E+16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1.003706351619631E+16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41821097984151.289</v>
      </c>
      <c r="L5880" s="455">
        <f t="shared" ca="1" si="199"/>
        <v>1.0078884614180462E+16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1.0078884614180462E+16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41995352559085.258</v>
      </c>
      <c r="L5881" s="455">
        <f t="shared" ca="1" si="199"/>
        <v>1.0120879966739548E+16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1.0120879966739548E+16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42170333194748.117</v>
      </c>
      <c r="L5882" s="455">
        <f t="shared" ca="1" si="199"/>
        <v>1.0163050299934296E+16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1.0163050299934296E+16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42346042916392.898</v>
      </c>
      <c r="L5883" s="455">
        <f t="shared" ca="1" si="199"/>
        <v>1.0205396342850688E+16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1.0205396342850688E+16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42522484761877.867</v>
      </c>
      <c r="L5884" s="455">
        <f t="shared" ca="1" si="199"/>
        <v>1.0247918827612566E+16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1.0247918827612566E+16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42699661781719.023</v>
      </c>
      <c r="L5885" s="455">
        <f t="shared" ca="1" si="199"/>
        <v>1.0290618489394286E+16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1.0290618489394286E+16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42877577039142.859</v>
      </c>
      <c r="L5886" s="455">
        <f t="shared" ca="1" si="199"/>
        <v>1.0333496066433428E+16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1.0333496066433428E+16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43056233610139.281</v>
      </c>
      <c r="L5887" s="455">
        <f t="shared" ca="1" si="199"/>
        <v>1.0376552300043568E+16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1.0376552300043568E+16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43235634583514.867</v>
      </c>
      <c r="L5888" s="455">
        <f t="shared" ca="1" si="199"/>
        <v>1.0419787934627082E+16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1.0419787934627082E+16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43415783060946.172</v>
      </c>
      <c r="L5889" s="455">
        <f t="shared" ca="1" si="199"/>
        <v>1.0463203717688028E+16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1.0463203717688028E+16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43596682157033.453</v>
      </c>
      <c r="L5890" s="455">
        <f t="shared" ca="1" si="199"/>
        <v>1.0506800399845062E+16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1.0506800399845062E+16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43778334999354.422</v>
      </c>
      <c r="L5891" s="455">
        <f t="shared" ca="1" si="199"/>
        <v>1.0550578734844416E+16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1.0550578734844416E+16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43960744728518.398</v>
      </c>
      <c r="L5892" s="455">
        <f t="shared" ca="1" si="199"/>
        <v>1.0594539479572934E+16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1.0594539479572934E+16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44143914498220.555</v>
      </c>
      <c r="L5893" s="455">
        <f t="shared" ca="1" si="199"/>
        <v>1.0638683394071154E+16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1.0638683394071154E+16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44327847475296.477</v>
      </c>
      <c r="L5894" s="455">
        <f t="shared" ca="1" si="199"/>
        <v>1.068301124154645E+16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1.068301124154645E+16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44512546839776.875</v>
      </c>
      <c r="L5895" s="455">
        <f t="shared" ca="1" si="199"/>
        <v>1.0727523788386226E+16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1.0727523788386226E+16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44698015784942.609</v>
      </c>
      <c r="L5896" s="455">
        <f t="shared" ca="1" si="199"/>
        <v>1.0772221804171168E+16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1.0772221804171168E+16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44884257517379.867</v>
      </c>
      <c r="L5897" s="455">
        <f t="shared" ca="1" si="199"/>
        <v>1.0817106061688548E+16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1.0817106061688548E+16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45071275257035.617</v>
      </c>
      <c r="L5898" s="455">
        <f t="shared" ca="1" si="199"/>
        <v>1.0862177336945584E+16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1.0862177336945584E+16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45259072237273.266</v>
      </c>
      <c r="L5899" s="455">
        <f t="shared" ca="1" si="199"/>
        <v>1.0907436409182858E+16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1.0907436409182858E+16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45447651704928.578</v>
      </c>
      <c r="L5900" s="455">
        <f t="shared" ca="1" si="199"/>
        <v>1.0952884060887786E+16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1.0952884060887786E+16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45637016920365.773</v>
      </c>
      <c r="L5901" s="455">
        <f t="shared" ca="1" si="199"/>
        <v>1.0998521077808152E+16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1.0998521077808152E+16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45827171157533.969</v>
      </c>
      <c r="L5902" s="455">
        <f t="shared" ca="1" si="199"/>
        <v>1.1044348248965686E+16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1.1044348248965686E+16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46018117704023.688</v>
      </c>
      <c r="L5903" s="455">
        <f t="shared" ca="1" si="199"/>
        <v>1.109036636666971E+16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1.109036636666971E+16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46209859861123.789</v>
      </c>
      <c r="L5904" s="455">
        <f t="shared" ca="1" si="199"/>
        <v>1.1136576226530834E+16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1.1136576226530834E+16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46402400943878.477</v>
      </c>
      <c r="L5905" s="455">
        <f t="shared" ca="1" si="199"/>
        <v>1.1182978627474712E+16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1.1182978627474712E+16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46595744281144.633</v>
      </c>
      <c r="L5906" s="455">
        <f t="shared" ca="1" si="199"/>
        <v>1.1229574371755856E+16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1.1229574371755856E+16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46789893215649.398</v>
      </c>
      <c r="L5907" s="455">
        <f t="shared" ca="1" si="199"/>
        <v>1.1276364264971506E+16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1.1276364264971506E+16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46984851104047.938</v>
      </c>
      <c r="L5908" s="455">
        <f t="shared" ca="1" si="199"/>
        <v>1.1323349116075554E+16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1.1323349116075554E+16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47180621316981.477</v>
      </c>
      <c r="L5909" s="455">
        <f t="shared" ca="1" si="199"/>
        <v>1.1370529737392536E+16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1.1370529737392536E+16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47377207239135.563</v>
      </c>
      <c r="L5910" s="455">
        <f t="shared" ca="1" si="199"/>
        <v>1.1417906944631672E+16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1.1417906944631672E+16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47574612269298.633</v>
      </c>
      <c r="L5911" s="455">
        <f t="shared" ca="1" si="199"/>
        <v>1.146548155690097E+16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1.146548155690097E+16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47772839820420.711</v>
      </c>
      <c r="L5912" s="455">
        <f t="shared" ca="1" si="199"/>
        <v>1.151325439672139E+16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1.151325439672139E+16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47971893319672.461</v>
      </c>
      <c r="L5913" s="455">
        <f t="shared" ca="1" si="199"/>
        <v>1.1561226290041062E+16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1.1561226290041062E+16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48171776208504.422</v>
      </c>
      <c r="L5914" s="455">
        <f t="shared" ca="1" si="199"/>
        <v>1.1609398066249566E+16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1.1609398066249566E+16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48372491942706.523</v>
      </c>
      <c r="L5915" s="455">
        <f t="shared" ca="1" si="199"/>
        <v>1.1657770558192272E+16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1.1657770558192272E+16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48574043992467.797</v>
      </c>
      <c r="L5916" s="455">
        <f t="shared" ca="1" si="199"/>
        <v>1.170634460218474E+16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1.170634460218474E+16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48776435842436.414</v>
      </c>
      <c r="L5917" s="455">
        <f t="shared" ca="1" si="199"/>
        <v>1.1755121038027176E+16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1.1755121038027176E+16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48979670991779.898</v>
      </c>
      <c r="L5918" s="455">
        <f t="shared" ca="1" si="199"/>
        <v>1.1804100709018956E+16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1.1804100709018956E+16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49183752954245.648</v>
      </c>
      <c r="L5919" s="455">
        <f t="shared" ca="1" si="199"/>
        <v>1.1853284461973202E+16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1.1853284461973202E+16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49388685258221.672</v>
      </c>
      <c r="L5920" s="455">
        <f t="shared" ca="1" si="199"/>
        <v>1.1902673147231424E+16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1.1902673147231424E+16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49594471446797.602</v>
      </c>
      <c r="L5921" s="455">
        <f t="shared" ca="1" si="199"/>
        <v>1.1952267618678222E+16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1.1952267618678222E+16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49801115077825.922</v>
      </c>
      <c r="L5922" s="455">
        <f t="shared" ca="1" si="199"/>
        <v>1.2002068733756048E+16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1.2002068733756048E+16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50008619723983.531</v>
      </c>
      <c r="L5923" s="455">
        <f t="shared" ca="1" si="199"/>
        <v>1.2052077353480032E+16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1.2052077353480032E+16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50216988972833.469</v>
      </c>
      <c r="L5924" s="455">
        <f t="shared" ca="1" si="199"/>
        <v>1.2102294342452866E+16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1.2102294342452866E+16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50426226426886.938</v>
      </c>
      <c r="L5925" s="455">
        <f t="shared" ca="1" si="199"/>
        <v>1.2152720568879752E+16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1.2152720568879752E+16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50636335703665.633</v>
      </c>
      <c r="L5926" s="455">
        <f t="shared" ca="1" si="199"/>
        <v>1.2203356904583418E+16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1.2203356904583418E+16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50847320435764.242</v>
      </c>
      <c r="L5927" s="455">
        <f t="shared" ca="1" si="199"/>
        <v>1.2254204225019182E+16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1.2254204225019182E+16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51059184270913.258</v>
      </c>
      <c r="L5928" s="455">
        <f t="shared" ca="1" si="199"/>
        <v>1.2305263409290096E+16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1.2305263409290096E+16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51271930872042.063</v>
      </c>
      <c r="L5929" s="455">
        <f t="shared" ca="1" si="199"/>
        <v>1.2356535340162138E+16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1.2356535340162138E+16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51485563917342.242</v>
      </c>
      <c r="L5930" s="455">
        <f t="shared" ca="1" si="199"/>
        <v>1.240802090407948E+16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1.240802090407948E+16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51700087100331.164</v>
      </c>
      <c r="L5931" s="455">
        <f t="shared" ca="1" si="199"/>
        <v>1.2459720991179812E+16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1.2459720991179812E+16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51915504129915.883</v>
      </c>
      <c r="L5932" s="455">
        <f t="shared" ca="1" si="199"/>
        <v>1.2511636495309728E+16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1.2511636495309728E+16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52131818730457.203</v>
      </c>
      <c r="L5933" s="455">
        <f t="shared" ca="1" si="199"/>
        <v>1.2563768314040186E+16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1.2563768314040186E+16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52349034641834.109</v>
      </c>
      <c r="L5934" s="455">
        <f t="shared" ca="1" si="199"/>
        <v>1.261611734868202E+16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1.261611734868202E+16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52567155619508.414</v>
      </c>
      <c r="L5935" s="455">
        <f t="shared" ca="1" si="199"/>
        <v>1.2668684504301528E+16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1.2668684504301528E+16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52786185434589.703</v>
      </c>
      <c r="L5936" s="455">
        <f t="shared" ca="1" si="199"/>
        <v>1.2721470689736118E+16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1.2721470689736118E+16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53006127873900.492</v>
      </c>
      <c r="L5937" s="455">
        <f t="shared" ca="1" si="199"/>
        <v>1.2774476817610018E+16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1.2774476817610018E+16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53226986740041.742</v>
      </c>
      <c r="L5938" s="455">
        <f t="shared" ca="1" si="199"/>
        <v>1.282770380435006E+16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1.282770380435006E+16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53448765851458.586</v>
      </c>
      <c r="L5939" s="455">
        <f t="shared" ca="1" si="199"/>
        <v>1.2881152570201518E+16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1.2881152570201518E+16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53671469042506.328</v>
      </c>
      <c r="L5940" s="455">
        <f t="shared" ca="1" si="199"/>
        <v>1.2934824039244024E+16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1.2934824039244024E+16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53895100163516.766</v>
      </c>
      <c r="L5941" s="455">
        <f t="shared" ca="1" si="199"/>
        <v>1.298871913940754E+16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1.298871913940754E+16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54119663080864.75</v>
      </c>
      <c r="L5942" s="455">
        <f t="shared" ca="1" si="199"/>
        <v>1.3042838802488404E+16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1.3042838802488404E+16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54345161677035.016</v>
      </c>
      <c r="L5943" s="455">
        <f t="shared" ca="1" si="199"/>
        <v>1.309718396416544E+16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1.309718396416544E+16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54571599850689.336</v>
      </c>
      <c r="L5944" s="455">
        <f t="shared" ca="1" si="199"/>
        <v>1.315175556401613E+16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1.315175556401613E+16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54798981516733.875</v>
      </c>
      <c r="L5945" s="455">
        <f t="shared" ca="1" si="199"/>
        <v>1.3206554545532864E+16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1.3206554545532864E+16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55027310606386.93</v>
      </c>
      <c r="L5946" s="455">
        <f t="shared" ca="1" si="199"/>
        <v>1.326158185613925E+16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1.326158185613925E+16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55256591067246.875</v>
      </c>
      <c r="L5947" s="455">
        <f t="shared" ca="1" si="199"/>
        <v>1.3316838447206496E+16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1.3316838447206496E+16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55486826863360.398</v>
      </c>
      <c r="L5948" s="455">
        <f t="shared" ca="1" si="199"/>
        <v>1.3372325274069856E+16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1.3372325274069856E+16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55718021975291.063</v>
      </c>
      <c r="L5949" s="455">
        <f t="shared" ca="1" si="199"/>
        <v>1.3428043296045148E+16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1.3428043296045148E+16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55950180400188.117</v>
      </c>
      <c r="L5950" s="455">
        <f t="shared" ca="1" si="199"/>
        <v>1.3483993476445336E+16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1.3483993476445336E+16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56183306151855.563</v>
      </c>
      <c r="L5951" s="455">
        <f t="shared" ca="1" si="199"/>
        <v>1.3540176782597192E+16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1.3540176782597192E+16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56417403260821.633</v>
      </c>
      <c r="L5952" s="455">
        <f t="shared" ca="1" si="199"/>
        <v>1.3596594185858014E+16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1.3596594185858014E+16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56652475774408.391</v>
      </c>
      <c r="L5953" s="455">
        <f t="shared" ca="1" si="199"/>
        <v>1.3653246661632422E+16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1.3653246661632422E+16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56888527756801.758</v>
      </c>
      <c r="L5954" s="455">
        <f t="shared" ca="1" si="199"/>
        <v>1.3710135189389224E+16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1.3710135189389224E+16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57125563289121.766</v>
      </c>
      <c r="L5955" s="455">
        <f t="shared" ca="1" si="199"/>
        <v>1.3767260752678346E+16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1.3767260752678346E+16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57363586469493.109</v>
      </c>
      <c r="L5956" s="455">
        <f t="shared" ca="1" si="199"/>
        <v>1.382462433914784E+16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1.382462433914784E+16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57602601413116</v>
      </c>
      <c r="L5957" s="455">
        <f t="shared" ca="1" si="199"/>
        <v>1.3882226940560956E+16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1.3882226940560956E+16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57842612252337.313</v>
      </c>
      <c r="L5958" s="455">
        <f t="shared" ca="1" si="199"/>
        <v>1.3940069552813294E+16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1.3940069552813294E+16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58083623136722.055</v>
      </c>
      <c r="L5959" s="455">
        <f t="shared" ca="1" si="199"/>
        <v>1.3998153175950016E+16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1.3998153175950016E+16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58325638233125.063</v>
      </c>
      <c r="L5960" s="455">
        <f t="shared" ca="1" si="199"/>
        <v>1.4056478814183142E+16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1.4056478814183142E+16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58568661725763.094</v>
      </c>
      <c r="L5961" s="455">
        <f t="shared" ca="1" si="199"/>
        <v>1.4115047475908906E+16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1.4115047475908906E+16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58812697816287.109</v>
      </c>
      <c r="L5962" s="455">
        <f t="shared" ca="1" si="199"/>
        <v>1.4173860173725194E+16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1.4173860173725194E+16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59057750723854.984</v>
      </c>
      <c r="L5963" s="455">
        <f t="shared" ca="1" si="199"/>
        <v>1.4232917924449048E+16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1.4232917924449048E+16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59303824685204.367</v>
      </c>
      <c r="L5964" s="455">
        <f t="shared" ca="1" si="199"/>
        <v>1.4292221749134252E+16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1.4292221749134252E+16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59550923954726.047</v>
      </c>
      <c r="L5965" s="455">
        <f t="shared" ca="1" si="199"/>
        <v>1.4351772673088978E+16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1.4351772673088978E+16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59799052804537.398</v>
      </c>
      <c r="L5966" s="455">
        <f t="shared" ca="1" si="199"/>
        <v>1.4411571725893516E+16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1.4411571725893516E+16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60048215524556.32</v>
      </c>
      <c r="L5967" s="455">
        <f t="shared" ca="1" si="199"/>
        <v>1.4471619941418072E+16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1.4471619941418072E+16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60298416422575.297</v>
      </c>
      <c r="L5968" s="455">
        <f t="shared" ca="1" si="199"/>
        <v>1.4531918357840648E+16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1.4531918357840648E+16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60549659824336.031</v>
      </c>
      <c r="L5969" s="455">
        <f t="shared" ca="1" si="199"/>
        <v>1.4592468017664984E+16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1.4592468017664984E+16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60801950073604.109</v>
      </c>
      <c r="L5970" s="455">
        <f t="shared" ca="1" si="199"/>
        <v>1.4653269967738588E+16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1.4653269967738588E+16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61055291532244.125</v>
      </c>
      <c r="L5971" s="455">
        <f t="shared" ca="1" si="199"/>
        <v>1.4714325259270832E+16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1.4714325259270832E+16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61309688580295.133</v>
      </c>
      <c r="L5972" s="455">
        <f t="shared" ca="1" si="199"/>
        <v>1.4775634947851128E+16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1.4775634947851128E+16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61565145616046.375</v>
      </c>
      <c r="L5973" s="455">
        <f t="shared" ca="1" si="199"/>
        <v>1.4837200093467174E+16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1.4837200093467174E+16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61821667056113.227</v>
      </c>
      <c r="L5974" s="455">
        <f t="shared" ca="1" si="199"/>
        <v>1.4899021760523288E+16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1.4899021760523288E+16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62079257335513.695</v>
      </c>
      <c r="L5975" s="455">
        <f t="shared" ca="1" si="199"/>
        <v>1.4961101017858802E+16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1.4961101017858802E+16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62337920907745.016</v>
      </c>
      <c r="L5976" s="455">
        <f t="shared" ca="1" si="199"/>
        <v>1.5023438938766548E+16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1.5023438938766548E+16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62597662244860.609</v>
      </c>
      <c r="L5977" s="455">
        <f t="shared" ca="1" si="199"/>
        <v>1.5086036601011408E+16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1.5086036601011408E+16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62858485837547.523</v>
      </c>
      <c r="L5978" s="455">
        <f t="shared" ca="1" si="199"/>
        <v>1.5148895086848956E+16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1.5148895086848956E+16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63120396195203.977</v>
      </c>
      <c r="L5979" s="455">
        <f t="shared" ca="1" si="199"/>
        <v>1.521201548304416E+16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1.521201548304416E+16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63383397846017.336</v>
      </c>
      <c r="L5980" s="455">
        <f t="shared" ca="1" si="199"/>
        <v>1.5275398880890178E+16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1.5275398880890178E+16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63647495337042.406</v>
      </c>
      <c r="L5981" s="455">
        <f t="shared" ca="1" si="199"/>
        <v>1.533904637622722E+16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1.533904637622722E+16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63912693234280.086</v>
      </c>
      <c r="L5982" s="455">
        <f t="shared" ca="1" si="199"/>
        <v>1.54029590694615E+16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1.54029590694615E+16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64178996122756.242</v>
      </c>
      <c r="L5983" s="455">
        <f t="shared" ca="1" si="199"/>
        <v>1.5467138065584256E+16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1.5467138065584256E+16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64446408606601.063</v>
      </c>
      <c r="L5984" s="455">
        <f t="shared" ca="1" si="199"/>
        <v>1.5531584474190858E+16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1.5531584474190858E+16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64714935309128.586</v>
      </c>
      <c r="L5985" s="455">
        <f t="shared" ca="1" si="199"/>
        <v>1.5596299409499986E+16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1.5596299409499986E+16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64984580872916.609</v>
      </c>
      <c r="L5986" s="455">
        <f t="shared" ca="1" si="199"/>
        <v>1.5661283990372902E+16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1.5661283990372902E+16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65255349959887.094</v>
      </c>
      <c r="L5987" s="455">
        <f t="shared" ca="1" si="199"/>
        <v>1.572653934033279E+16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1.572653934033279E+16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65527247251386.625</v>
      </c>
      <c r="L5988" s="455">
        <f t="shared" ca="1" si="199"/>
        <v>1.5792066587584176E+16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1.5792066587584176E+16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65800277448267.398</v>
      </c>
      <c r="L5989" s="455">
        <f t="shared" ca="1" si="199"/>
        <v>1.5857866865032444E+16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1.5857866865032444E+16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66074445270968.516</v>
      </c>
      <c r="L5990" s="455">
        <f t="shared" ca="1" si="199"/>
        <v>1.5923941310303412E+16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1.5923941310303412E+16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66349755459597.547</v>
      </c>
      <c r="L5991" s="455">
        <f t="shared" ca="1" si="199"/>
        <v>1.599029106576301E+16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1.599029106576301E+16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66626212774012.539</v>
      </c>
      <c r="L5992" s="455">
        <f t="shared" ca="1" si="199"/>
        <v>1.6056917278537022E+16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1.6056917278537022E+16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66903821993904.258</v>
      </c>
      <c r="L5993" s="455">
        <f t="shared" ca="1" si="199"/>
        <v>1.6123821100530926E+16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1.6123821100530926E+16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67182587918878.859</v>
      </c>
      <c r="L5994" s="455">
        <f t="shared" ca="1" si="199"/>
        <v>1.6191003688449804E+16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1.6191003688449804E+16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67462515368540.852</v>
      </c>
      <c r="L5995" s="455">
        <f t="shared" ca="1" si="199"/>
        <v>1.6258466203818344E+16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1.6258466203818344E+16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67743609182576.43</v>
      </c>
      <c r="L5996" s="455">
        <f t="shared" ca="1" si="199"/>
        <v>1.632620981300092E+16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1.632620981300092E+16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68025874220837.164</v>
      </c>
      <c r="L5997" s="455">
        <f t="shared" ca="1" si="199"/>
        <v>1.6394235687221758E+16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1.6394235687221758E+16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68309315363424</v>
      </c>
      <c r="L5998" s="455">
        <f t="shared" ca="1" si="199"/>
        <v>1.6462545002585182E+16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1.6462545002585182E+16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68593937510771.594</v>
      </c>
      <c r="L5999" s="455">
        <f t="shared" ca="1" si="199"/>
        <v>1.6531138940095954E+16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1.6531138940095954E+16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68879745583733.141</v>
      </c>
      <c r="L6000" s="455">
        <f t="shared" ca="1" si="199"/>
        <v>1.6600018685679688E+16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1.6600018685679688E+16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69166744523665.367</v>
      </c>
      <c r="L6001" s="455">
        <f t="shared" ca="1" si="199"/>
        <v>1.6669185430203354E+16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1.6669185430203354E+16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69454939292513.977</v>
      </c>
      <c r="L6002" s="455">
        <f t="shared" ca="1" si="199"/>
        <v>1.6738640369495868E+16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1.6738640369495868E+16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69744334872899.438</v>
      </c>
      <c r="L6003" s="455">
        <f t="shared" ca="1" si="199"/>
        <v>1.6808384704368768E+16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1.6808384704368768E+16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70034936268203.188</v>
      </c>
      <c r="L6004" s="455">
        <f t="shared" ca="1" si="199"/>
        <v>1.6878419640636972E+16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1.6878419640636972E+16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70326748502654.047</v>
      </c>
      <c r="L6005" s="455">
        <f t="shared" ca="1" si="199"/>
        <v>1.6948746389139626E+16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1.6948746389139626E+16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70619776621415.109</v>
      </c>
      <c r="L6006" s="455">
        <f t="shared" ca="1" si="199"/>
        <v>1.7019366165761042E+16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1.7019366165761042E+16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70914025690671.016</v>
      </c>
      <c r="L6007" s="455">
        <f t="shared" ca="1" si="199"/>
        <v>1.7090280191451714E+16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1.7090280191451714E+16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71209500797715.469</v>
      </c>
      <c r="L6008" s="455">
        <f t="shared" ca="1" si="199"/>
        <v>1.716148969224943E+16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1.716148969224943E+16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71506207051039.281</v>
      </c>
      <c r="L6009" s="455">
        <f t="shared" ca="1" si="199"/>
        <v>1.723299589930047E+16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1.723299589930047E+16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71804149580418.609</v>
      </c>
      <c r="L6010" s="455">
        <f t="shared" ca="1" si="199"/>
        <v>1.7304800048880888E+16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1.7304800048880888E+16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72103333537003.703</v>
      </c>
      <c r="L6011" s="455">
        <f t="shared" ca="1" si="199"/>
        <v>1.7376903382417892E+16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1.7376903382417892E+16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72403764093407.875</v>
      </c>
      <c r="L6012" s="455">
        <f t="shared" ca="1" si="199"/>
        <v>1.74493071465113E+16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1.74493071465113E+16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72705446443797.078</v>
      </c>
      <c r="L6013" s="455">
        <f t="shared" ca="1" si="199"/>
        <v>1.7522012592955098E+16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1.7522012592955098E+16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73008385803979.578</v>
      </c>
      <c r="L6014" s="455">
        <f t="shared" ca="1" si="199"/>
        <v>1.7595020978759078E+16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1.7595020978759078E+16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73312587411496.156</v>
      </c>
      <c r="L6015" s="455">
        <f t="shared" ca="1" si="199"/>
        <v>1.7668333566170574E+16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1.7668333566170574E+16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73618056525710.719</v>
      </c>
      <c r="L6016" s="455">
        <f t="shared" ca="1" si="199"/>
        <v>1.7741951622696284E+16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1.7741951622696284E+16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73924798427901.188</v>
      </c>
      <c r="L6017" s="455">
        <f t="shared" ca="1" si="199"/>
        <v>1.7815876421124186E+16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1.7815876421124186E+16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74232818421350.766</v>
      </c>
      <c r="L6018" s="455">
        <f t="shared" ca="1" si="199"/>
        <v>1.7890109239545536E+16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1.7890109239545536E+16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74542121831439.719</v>
      </c>
      <c r="L6019" s="455">
        <f t="shared" ca="1" si="199"/>
        <v>1.7964651361376976E+16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1.7964651361376976E+16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74852714005737.406</v>
      </c>
      <c r="L6020" s="455">
        <f t="shared" ca="1" si="199"/>
        <v>1.8039504075382712E+16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1.8039504075382712E+16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75164600314094.625</v>
      </c>
      <c r="L6021" s="455">
        <f t="shared" ca="1" si="199"/>
        <v>1.8114668675696808E+16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1.8114668675696808E+16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75477786148736.703</v>
      </c>
      <c r="L6022" s="455">
        <f t="shared" ca="1" si="199"/>
        <v>1.8190146461845544E+16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1.8190146461845544E+16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75792276924356.438</v>
      </c>
      <c r="L6023" s="455">
        <f t="shared" ca="1" si="199"/>
        <v>1.82659387387699E+16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1.82659387387699E+16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76108078078207.922</v>
      </c>
      <c r="L6024" s="455">
        <f t="shared" ca="1" si="199"/>
        <v>1.8342046816848108E+16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1.8342046816848108E+16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76425195070200.453</v>
      </c>
      <c r="L6025" s="455">
        <f t="shared" ca="1" si="199"/>
        <v>1.8418472011918308E+16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1.8418472011918308E+16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76743633382992.953</v>
      </c>
      <c r="L6026" s="455">
        <f t="shared" ca="1" si="199"/>
        <v>1.84952156453013E+16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1.84952156453013E+16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77063398522088.75</v>
      </c>
      <c r="L6027" s="455">
        <f t="shared" ca="1" si="199"/>
        <v>1.8572279043823388E+16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1.8572279043823388E+16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77384496015930.781</v>
      </c>
      <c r="L6028" s="455">
        <f t="shared" ca="1" si="199"/>
        <v>1.864966353983932E+16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1.864966353983932E+16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77706931415997.172</v>
      </c>
      <c r="L6029" s="455">
        <f t="shared" ca="1" si="199"/>
        <v>1.8727370471255316E+16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1.8727370471255316E+16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78030710296897.156</v>
      </c>
      <c r="L6030" s="455">
        <f t="shared" ca="1" si="199"/>
        <v>1.8805401181552212E+16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1.8805401181552212E+16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78355838256467.547</v>
      </c>
      <c r="L6031" s="455">
        <f t="shared" ca="1" si="199"/>
        <v>1.888375701980868E+16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1.888375701980868E+16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78682320915869.5</v>
      </c>
      <c r="L6032" s="455">
        <f t="shared" ca="1" si="199"/>
        <v>1.8962439340724548E+16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1.8962439340724548E+16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79010163919685.609</v>
      </c>
      <c r="L6033" s="455">
        <f t="shared" ca="1" si="199"/>
        <v>1.9041449504644232E+16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1.9041449504644232E+16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79339372936017.625</v>
      </c>
      <c r="L6034" s="455">
        <f t="shared" ca="1" si="199"/>
        <v>1.9120788877580248E+16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1.9120788877580248E+16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79669953656584.359</v>
      </c>
      <c r="L6035" s="455">
        <f t="shared" ca="1" si="199"/>
        <v>1.9200458831236832E+16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1.9200458831236832E+16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80001911796820.125</v>
      </c>
      <c r="L6036" s="455">
        <f t="shared" ca="1" si="199"/>
        <v>1.9280460743033652E+16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1.9280460743033652E+16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80335253095973.547</v>
      </c>
      <c r="L6037" s="455">
        <f t="shared" ca="1" si="199"/>
        <v>1.9360795996129624E+16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1.9360795996129624E+16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80669983317206.766</v>
      </c>
      <c r="L6038" s="455">
        <f t="shared" ca="1" si="199"/>
        <v>1.9441465979446832E+16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1.9441465979446832E+16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81006108247695.125</v>
      </c>
      <c r="L6039" s="455">
        <f t="shared" ca="1" si="199"/>
        <v>1.9522472087694528E+16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1.9522472087694528E+16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81343633698727.203</v>
      </c>
      <c r="L6040" s="455">
        <f t="shared" ca="1" si="199"/>
        <v>1.9603815721393256E+16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1.9603815721393256E+16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81682565505805.234</v>
      </c>
      <c r="L6041" s="455">
        <f t="shared" ca="1" si="199"/>
        <v>1.968549828689906E+16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1.968549828689906E+16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82022909528746.078</v>
      </c>
      <c r="L6042" s="455">
        <f t="shared" ca="1" si="199"/>
        <v>1.9767521196427808E+16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1.9767521196427808E+16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82364671651782.531</v>
      </c>
      <c r="L6043" s="455">
        <f t="shared" ca="1" si="199"/>
        <v>1.9849885868079592E+16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1.9849885868079592E+16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82707857783664.969</v>
      </c>
      <c r="L6044" s="455">
        <f t="shared" ca="1" si="199"/>
        <v>1.9932593725863256E+16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1.9932593725863256E+16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83052473857763.563</v>
      </c>
      <c r="L6045" s="455">
        <f t="shared" ca="1" si="199"/>
        <v>2.001564619972102E+16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2.001564619972102E+16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83398525832170.922</v>
      </c>
      <c r="L6046" s="455">
        <f t="shared" ca="1" si="199"/>
        <v>2.0099044725553192E+16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2.0099044725553192E+16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83746019689804.969</v>
      </c>
      <c r="L6047" s="455">
        <f t="shared" ca="1" si="199"/>
        <v>2.0182790745242996E+16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2.0182790745242996E+16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84094961438512.484</v>
      </c>
      <c r="L6048" s="455">
        <f t="shared" ca="1" si="199"/>
        <v>2.0266885706681508E+16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2.0266885706681508E+16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84445357111172.953</v>
      </c>
      <c r="L6049" s="455">
        <f t="shared" ca="1" si="199"/>
        <v>2.035133106379268E+16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2.035133106379268E+16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84797212765802.828</v>
      </c>
      <c r="L6050" s="455">
        <f t="shared" ca="1" si="199"/>
        <v>2.0436128276558484E+16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2.0436128276558484E+16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85150534485660.344</v>
      </c>
      <c r="L6051" s="455">
        <f t="shared" ca="1" si="199"/>
        <v>2.0521278811044144E+16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2.0521278811044144E+16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85505328379350.594</v>
      </c>
      <c r="L6052" s="455">
        <f t="shared" ca="1" si="199"/>
        <v>2.0606784139423496E+16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2.0606784139423496E+16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85861600580931.234</v>
      </c>
      <c r="L6053" s="455">
        <f t="shared" ca="1" si="199"/>
        <v>2.0692645740004428E+16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2.0692645740004428E+16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86219357250018.453</v>
      </c>
      <c r="L6054" s="455">
        <f t="shared" ca="1" si="199"/>
        <v>2.0778865097254448E+16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2.0778865097254448E+16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86578604571893.531</v>
      </c>
      <c r="L6055" s="455">
        <f t="shared" ca="1" si="199"/>
        <v>2.086544370182634E+16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2.086544370182634E+16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86939348757609.75</v>
      </c>
      <c r="L6056" s="455">
        <f t="shared" ca="1" si="199"/>
        <v>2.0952383050583948E+16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2.0952383050583948E+16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87301596044099.781</v>
      </c>
      <c r="L6057" s="455">
        <f t="shared" ca="1" si="199"/>
        <v>2.1039684646628048E+16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2.1039684646628048E+16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87665352694283.531</v>
      </c>
      <c r="L6058" s="455">
        <f t="shared" ca="1" si="199"/>
        <v>2.1127349999322332E+16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2.1127349999322332E+16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88030624997176.375</v>
      </c>
      <c r="L6059" s="455">
        <f t="shared" ca="1" si="199"/>
        <v>2.1215380624319508E+16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2.1215380624319508E+16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88397419267997.953</v>
      </c>
      <c r="L6060" s="455">
        <f t="shared" ca="1" si="199"/>
        <v>2.1303778043587504E+16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2.1303778043587504E+16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88765741848281.266</v>
      </c>
      <c r="L6061" s="455">
        <f t="shared" ca="1" si="199"/>
        <v>2.1392543785435784E+16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2.1392543785435784E+16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89135599105982.438</v>
      </c>
      <c r="L6062" s="455">
        <f t="shared" ca="1" si="199"/>
        <v>2.1481679384541768E+16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2.1481679384541768E+16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89506997435590.703</v>
      </c>
      <c r="L6063" s="455">
        <f t="shared" ca="1" si="199"/>
        <v>2.157118638197736E+16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2.157118638197736E+16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89879943258239</v>
      </c>
      <c r="L6064" s="455">
        <f t="shared" ca="1" si="199"/>
        <v>2.16610663252356E+16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2.16610663252356E+16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90254443021815</v>
      </c>
      <c r="L6065" s="455">
        <f t="shared" ca="1" si="199"/>
        <v>2.1751320768257416E+16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2.1751320768257416E+16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90630503201072.563</v>
      </c>
      <c r="L6066" s="455">
        <f t="shared" ca="1" si="199"/>
        <v>2.1841951271458488E+16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2.1841951271458488E+16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91008130297743.703</v>
      </c>
      <c r="L6067" s="455">
        <f t="shared" ca="1" si="199"/>
        <v>2.1932959401756232E+16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2.1932959401756232E+16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91387330840650.969</v>
      </c>
      <c r="L6068" s="455">
        <f t="shared" ca="1" si="199"/>
        <v>2.2024346732596884E+16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2.2024346732596884E+16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91768111385820.344</v>
      </c>
      <c r="L6069" s="455">
        <f t="shared" ca="1" si="199"/>
        <v>2.2116114843982704E+16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2.2116114843982704E+16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92150478516594.594</v>
      </c>
      <c r="L6070" s="455">
        <f t="shared" ca="1" si="199"/>
        <v>2.22082653224993E+16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2.22082653224993E+16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92534438843747.078</v>
      </c>
      <c r="L6071" s="455">
        <f t="shared" ca="1" si="199"/>
        <v>2.2300799761343048E+16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2.2300799761343048E+16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92919999005596.031</v>
      </c>
      <c r="L6072" s="455">
        <f t="shared" ca="1" si="199"/>
        <v>2.2393719760348644E+16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2.2393719760348644E+16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93307165668119.344</v>
      </c>
      <c r="L6073" s="455">
        <f t="shared" ca="1" si="199"/>
        <v>2.2487026926016764E+16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2.2487026926016764E+16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93695945525069.844</v>
      </c>
      <c r="L6074" s="455">
        <f t="shared" ca="1" si="199"/>
        <v>2.2580722871541832E+16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2.2580722871541832E+16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94086345298090.969</v>
      </c>
      <c r="L6075" s="455">
        <f t="shared" ca="1" si="199"/>
        <v>2.2674809216839924E+16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2.2674809216839924E+16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94478371736833.016</v>
      </c>
      <c r="L6076" s="455">
        <f t="shared" ca="1" si="199"/>
        <v>2.2769287588576756E+16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2.2769287588576756E+16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94872031619069.813</v>
      </c>
      <c r="L6077" s="455">
        <f t="shared" ca="1" si="199"/>
        <v>2.2864159620195824E+16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2.2864159620195824E+16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95267331750815.938</v>
      </c>
      <c r="L6078" s="455">
        <f t="shared" ca="1" si="199"/>
        <v>2.295942695194664E+16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2.295942695194664E+16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95664278966444.328</v>
      </c>
      <c r="L6079" s="455">
        <f t="shared" ca="1" si="199"/>
        <v>2.3055091230913084E+16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2.3055091230913084E+16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96062880128804.516</v>
      </c>
      <c r="L6080" s="455">
        <f t="shared" ca="1" si="199"/>
        <v>2.3151154111041888E+16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2.3151154111041888E+16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96463142129341.203</v>
      </c>
      <c r="L6081" s="455">
        <f t="shared" ca="1" si="199"/>
        <v>2.3247617253171228E+16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2.3247617253171228E+16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96865071888213.453</v>
      </c>
      <c r="L6082" s="455">
        <f t="shared" ca="1" si="199"/>
        <v>2.334448232505944E+16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2.334448232505944E+16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97268676354414.328</v>
      </c>
      <c r="L6083" s="455">
        <f t="shared" ca="1" si="199"/>
        <v>2.3441751001413856E+16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2.3441751001413856E+16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97673962505891.063</v>
      </c>
      <c r="L6084" s="455">
        <f t="shared" ca="1" si="199"/>
        <v>2.3539424963919748E+16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2.3539424963919748E+16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98080937349665.609</v>
      </c>
      <c r="L6085" s="455">
        <f t="shared" ca="1" si="199"/>
        <v>2.3637505901269412E+16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2.3637505901269412E+16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98489607921955.875</v>
      </c>
      <c r="L6086" s="455">
        <f t="shared" ca="1" si="199"/>
        <v>2.3735995509191368E+16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2.3735995509191368E+16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98899981288297.359</v>
      </c>
      <c r="L6087" s="455">
        <f t="shared" ca="1" si="199"/>
        <v>2.3834895490479664E+16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2.3834895490479664E+16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99312064543665.266</v>
      </c>
      <c r="L6088" s="455">
        <f t="shared" ca="1" si="199"/>
        <v>2.3934207555023328E+16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2.3934207555023328E+16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99725864812597.203</v>
      </c>
      <c r="L6089" s="455">
        <f t="shared" ca="1" si="199"/>
        <v>2.4033933419835924E+16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2.4033933419835924E+16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100141389249316.34</v>
      </c>
      <c r="L6090" s="455">
        <f t="shared" ca="1" si="199"/>
        <v>2.413407480908524E+16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2.413407480908524E+16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100558645037855.17</v>
      </c>
      <c r="L6091" s="455">
        <f t="shared" ca="1" si="199"/>
        <v>2.4234633454123096E+16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2.4234633454123096E+16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100977639392179.56</v>
      </c>
      <c r="L6092" s="455">
        <f t="shared" ca="1" si="199"/>
        <v>2.4335611093515276E+16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2.4335611093515276E+16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101398379556313.66</v>
      </c>
      <c r="L6093" s="455">
        <f t="shared" ca="1" si="199"/>
        <v>2.4437009473071588E+16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2.4437009473071588E+16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101820872804464.95</v>
      </c>
      <c r="L6094" s="455">
        <f t="shared" ca="1" si="199"/>
        <v>2.4538830345876052E+16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2.4538830345876052E+16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102245126441150.22</v>
      </c>
      <c r="L6095" s="455">
        <f t="shared" ca="1" si="199"/>
        <v>2.4641075472317204E+16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2.4641075472317204E+16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102671147801321.69</v>
      </c>
      <c r="L6096" s="455">
        <f t="shared" ca="1" si="199"/>
        <v>2.4743746620118524E+16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2.4743746620118524E+16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103098944250493.84</v>
      </c>
      <c r="L6097" s="455">
        <f t="shared" ca="1" si="199"/>
        <v>2.4846845564369016E+16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2.4846845564369016E+16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103528523184870.91</v>
      </c>
      <c r="L6098" s="455">
        <f t="shared" ca="1" si="199"/>
        <v>2.4950374087553888E+16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2.4950374087553888E+16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103959892031474.53</v>
      </c>
      <c r="L6099" s="455">
        <f t="shared" ca="1" si="199"/>
        <v>2.5054333979585364E+16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2.5054333979585364E+16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104393058248272.34</v>
      </c>
      <c r="L6100" s="455">
        <f t="shared" ca="1" si="199"/>
        <v>2.5158727037833636E+16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2.5158727037833636E+16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104828029324306.81</v>
      </c>
      <c r="L6101" s="455">
        <f t="shared" ca="1" si="199"/>
        <v>2.5263555067157944E+16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2.5263555067157944E+16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105264812779824.77</v>
      </c>
      <c r="L6102" s="455">
        <f t="shared" ca="1" si="199"/>
        <v>2.5368819879937768E+16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2.5368819879937768E+16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105703416166407.36</v>
      </c>
      <c r="L6103" s="455">
        <f t="shared" ca="1" si="199"/>
        <v>2.5474523296104176E+16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2.5474523296104176E+16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106143847067100.73</v>
      </c>
      <c r="L6104" s="455">
        <f t="shared" ca="1" si="199"/>
        <v>2.5580667143171276E+16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2.5580667143171276E+16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106586113096546.98</v>
      </c>
      <c r="L6105" s="455">
        <f t="shared" ca="1" si="199"/>
        <v>2.5687253256267824E+16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2.5687253256267824E+16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107030221901115.94</v>
      </c>
      <c r="L6106" s="455">
        <f t="shared" ca="1" si="199"/>
        <v>2.579428347816894E+16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2.579428347816894E+16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107476181159037.25</v>
      </c>
      <c r="L6107" s="455">
        <f t="shared" ca="1" si="199"/>
        <v>2.5901759659327976E+16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2.5901759659327976E+16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107923998580533.23</v>
      </c>
      <c r="L6108" s="455">
        <f t="shared" ca="1" si="199"/>
        <v>2.6009683657908508E+16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2.6009683657908508E+16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108373681907952.11</v>
      </c>
      <c r="L6109" s="455">
        <f t="shared" ca="1" si="199"/>
        <v>2.611805733981646E+16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2.611805733981646E+16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108825238915901.92</v>
      </c>
      <c r="L6110" s="455">
        <f t="shared" ca="1" si="199"/>
        <v>2.622688257873236E+16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2.622688257873236E+16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109278677411384.83</v>
      </c>
      <c r="L6111" s="455">
        <f t="shared" ca="1" si="199"/>
        <v>2.6336161256143744E+16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2.6336161256143744E+16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109734005233932.27</v>
      </c>
      <c r="L6112" s="455">
        <f t="shared" ca="1" si="199"/>
        <v>2.6445895261377676E+16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2.6445895261377676E+16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110191230255740.31</v>
      </c>
      <c r="L6113" s="455">
        <f t="shared" ca="1" si="199"/>
        <v>2.6556086491633416E+16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2.6556086491633416E+16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110650360381805.91</v>
      </c>
      <c r="L6114" s="455">
        <f t="shared" ca="1" si="199"/>
        <v>2.666673685201522E+16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2.666673685201522E+16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111111403550063.42</v>
      </c>
      <c r="L6115" s="455">
        <f t="shared" ca="1" si="199"/>
        <v>2.6777848255565284E+16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2.6777848255565284E+16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111574367731522.02</v>
      </c>
      <c r="L6116" s="455">
        <f t="shared" ca="1" si="199"/>
        <v>2.6889422623296808E+16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2.6889422623296808E+16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112039260930403.36</v>
      </c>
      <c r="L6117" s="455">
        <f t="shared" ca="1" si="199"/>
        <v>2.7001461884227212E+16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2.7001461884227212E+16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112506091184280.05</v>
      </c>
      <c r="L6118" s="455">
        <f t="shared" ca="1" si="199"/>
        <v>2.7113967975411492E+16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2.7113967975411492E+16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112974866564214.55</v>
      </c>
      <c r="L6119" s="455">
        <f t="shared" ca="1" si="199"/>
        <v>2.7226942841975708E+16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2.7226942841975708E+16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113445595174898.78</v>
      </c>
      <c r="L6120" s="455">
        <f t="shared" ca="1" si="199"/>
        <v>2.7340388437150608E+16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2.7340388437150608E+16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113918285154794.2</v>
      </c>
      <c r="L6121" s="455">
        <f t="shared" ca="1" si="199"/>
        <v>2.7454306722305404E+16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2.7454306722305404E+16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114392944676272.52</v>
      </c>
      <c r="L6122" s="455">
        <f t="shared" ca="1" si="199"/>
        <v>2.7568699666981676E+16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2.7568699666981676E+16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114869581945756.98</v>
      </c>
      <c r="L6123" s="455">
        <f t="shared" ca="1" si="199"/>
        <v>2.7683569248927432E+16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2.7683569248927432E+16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115348205203864.3</v>
      </c>
      <c r="L6124" s="455">
        <f t="shared" ca="1" si="199"/>
        <v>2.7798917454131296E+16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2.7798917454131296E+16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115828822725547.06</v>
      </c>
      <c r="L6125" s="455">
        <f t="shared" ca="1" si="199"/>
        <v>2.7914746276856844E+16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2.7914746276856844E+16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116311442820236.84</v>
      </c>
      <c r="L6126" s="455">
        <f t="shared" ca="1" si="199"/>
        <v>2.803105771967708E+16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2.803105771967708E+16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116796073831987.83</v>
      </c>
      <c r="L6127" s="455">
        <f t="shared" ca="1" si="199"/>
        <v>2.8147853793509068E+16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2.8147853793509068E+16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117282724139621.11</v>
      </c>
      <c r="L6128" s="455">
        <f t="shared" ref="L6128:L6250" ca="1" si="204">I6128-J6128+K6128</f>
        <v>2.8265136517648688E+16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2.8265136517648688E+16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117771402156869.53</v>
      </c>
      <c r="L6129" s="455">
        <f t="shared" ca="1" si="204"/>
        <v>2.8382907919805556E+16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2.8382907919805556E+16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118262116332523.13</v>
      </c>
      <c r="L6130" s="455">
        <f t="shared" ca="1" si="204"/>
        <v>2.850117003613808E+16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2.850117003613808E+16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118754875150575.31</v>
      </c>
      <c r="L6131" s="455">
        <f t="shared" ca="1" si="204"/>
        <v>2.8619924911288656E+16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2.8619924911288656E+16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119249687130369.42</v>
      </c>
      <c r="L6132" s="455">
        <f t="shared" ca="1" si="204"/>
        <v>2.8739174598419024E+16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2.8739174598419024E+16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119746560826745.94</v>
      </c>
      <c r="L6133" s="455">
        <f t="shared" ca="1" si="204"/>
        <v>2.8858921159245768E+16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2.8858921159245768E+16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120245504830190.7</v>
      </c>
      <c r="L6134" s="455">
        <f t="shared" ca="1" si="204"/>
        <v>2.897916666407596E+16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2.897916666407596E+16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120746527766983.14</v>
      </c>
      <c r="L6135" s="455">
        <f t="shared" ca="1" si="204"/>
        <v>2.9099913191842944E+16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2.9099913191842944E+16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121249638299345.59</v>
      </c>
      <c r="L6136" s="455">
        <f t="shared" ca="1" si="204"/>
        <v>2.9221162830142288E+16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2.9221162830142288E+16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121754845125592.86</v>
      </c>
      <c r="L6137" s="455">
        <f t="shared" ca="1" si="204"/>
        <v>2.934291767526788E+16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2.934291767526788E+16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122262156980282.81</v>
      </c>
      <c r="L6138" s="455">
        <f t="shared" ca="1" si="204"/>
        <v>2.9465179832248164E+16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2.9465179832248164E+16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122771582634367.36</v>
      </c>
      <c r="L6139" s="455">
        <f t="shared" ca="1" si="204"/>
        <v>2.9587951414882532E+16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2.9587951414882532E+16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123283130895343.86</v>
      </c>
      <c r="L6140" s="455">
        <f t="shared" ca="1" si="204"/>
        <v>2.9711234545777876E+16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2.9711234545777876E+16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123796810607407.83</v>
      </c>
      <c r="L6141" s="455">
        <f t="shared" ca="1" si="204"/>
        <v>2.9835031356385284E+16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2.9835031356385284E+16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124312630651605.36</v>
      </c>
      <c r="L6142" s="455">
        <f t="shared" ca="1" si="204"/>
        <v>2.9959343987036888E+16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2.9959343987036888E+16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124830599945987.03</v>
      </c>
      <c r="L6143" s="455">
        <f t="shared" ca="1" si="204"/>
        <v>3.0084174586982876E+16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3.0084174586982876E+16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125350727445761.98</v>
      </c>
      <c r="L6144" s="455">
        <f t="shared" ca="1" si="204"/>
        <v>3.0209525314428636E+16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3.0209525314428636E+16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125873022143452.64</v>
      </c>
      <c r="L6145" s="455">
        <f t="shared" ca="1" si="204"/>
        <v>3.0335398336572088E+16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3.0335398336572088E+16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126397493069050.36</v>
      </c>
      <c r="L6146" s="455">
        <f t="shared" ca="1" si="204"/>
        <v>3.046179582964114E+16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3.046179582964114E+16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126924149290171.42</v>
      </c>
      <c r="L6147" s="455">
        <f t="shared" ca="1" si="204"/>
        <v>3.0588719978931312E+16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3.0588719978931312E+16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127452999912213.78</v>
      </c>
      <c r="L6148" s="455">
        <f t="shared" ca="1" si="204"/>
        <v>3.0716172978843524E+16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3.0716172978843524E+16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127984054078514.69</v>
      </c>
      <c r="L6149" s="455">
        <f t="shared" ca="1" si="204"/>
        <v>3.084415703292204E+16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3.084415703292204E+16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128517320970508.5</v>
      </c>
      <c r="L6150" s="455">
        <f t="shared" ca="1" si="204"/>
        <v>3.0972674353892548E+16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3.0972674353892548E+16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129052809807885.61</v>
      </c>
      <c r="L6151" s="455">
        <f t="shared" ca="1" si="204"/>
        <v>3.1101727163700432E+16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3.1101727163700432E+16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129590529848751.81</v>
      </c>
      <c r="L6152" s="455">
        <f t="shared" ca="1" si="204"/>
        <v>3.1231317693549184E+16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3.1231317693549184E+16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130130490389788.27</v>
      </c>
      <c r="L6153" s="455">
        <f t="shared" ca="1" si="204"/>
        <v>3.1361448183938972E+16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3.1361448183938972E+16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130672700766412.38</v>
      </c>
      <c r="L6154" s="455">
        <f t="shared" ca="1" si="204"/>
        <v>3.1492120884705384E+16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3.1492120884705384E+16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131217170352939.08</v>
      </c>
      <c r="L6155" s="455">
        <f t="shared" ca="1" si="204"/>
        <v>3.1623338055058324E+16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3.1623338055058324E+16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131763908562743.02</v>
      </c>
      <c r="L6156" s="455">
        <f t="shared" ca="1" si="204"/>
        <v>3.1755101963621068E+16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3.1755101963621068E+16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132312924848421.11</v>
      </c>
      <c r="L6157" s="455">
        <f t="shared" ca="1" si="204"/>
        <v>3.1887414888469488E+16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3.1887414888469488E+16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132864228701956.2</v>
      </c>
      <c r="L6158" s="455">
        <f t="shared" ca="1" si="204"/>
        <v>3.2020279117171444E+16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3.2020279117171444E+16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133417829654881</v>
      </c>
      <c r="L6159" s="455">
        <f t="shared" ca="1" si="204"/>
        <v>3.2153696946826324E+16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3.2153696946826324E+16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133973737278443.03</v>
      </c>
      <c r="L6160" s="455">
        <f t="shared" ca="1" si="204"/>
        <v>3.2287670684104768E+16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3.2287670684104768E+16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134531961183769.88</v>
      </c>
      <c r="L6161" s="455">
        <f t="shared" ca="1" si="204"/>
        <v>3.2422202645288536E+16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3.2422202645288536E+16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135092511022035.56</v>
      </c>
      <c r="L6162" s="455">
        <f t="shared" ca="1" si="204"/>
        <v>3.2557295156310572E+16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3.2557295156310572E+16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135655396484627.38</v>
      </c>
      <c r="L6163" s="455">
        <f t="shared" ca="1" si="204"/>
        <v>3.26929505527952E+16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3.26929505527952E+16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136220627303313.33</v>
      </c>
      <c r="L6164" s="455">
        <f t="shared" ca="1" si="204"/>
        <v>3.2829171180098512E+16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3.2829171180098512E+16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136788213250410.45</v>
      </c>
      <c r="L6165" s="455">
        <f t="shared" ca="1" si="204"/>
        <v>3.2965959393348924E+16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3.2965959393348924E+16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137358164138953.84</v>
      </c>
      <c r="L6166" s="455">
        <f t="shared" ca="1" si="204"/>
        <v>3.3103317557487876E+16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3.3103317557487876E+16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137930489822866.14</v>
      </c>
      <c r="L6167" s="455">
        <f t="shared" ca="1" si="204"/>
        <v>3.3241248047310744E+16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3.3241248047310744E+16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138505200197128.09</v>
      </c>
      <c r="L6168" s="455">
        <f t="shared" ca="1" si="204"/>
        <v>3.3379753247507872E+16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3.3379753247507872E+16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139082305197949.47</v>
      </c>
      <c r="L6169" s="455">
        <f t="shared" ca="1" si="204"/>
        <v>3.351883555270582E+16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3.351883555270582E+16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139661814802940.92</v>
      </c>
      <c r="L6170" s="455">
        <f t="shared" ca="1" si="204"/>
        <v>3.365849736750876E+16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3.365849736750876E+16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140243739031286.5</v>
      </c>
      <c r="L6171" s="455">
        <f t="shared" ca="1" si="204"/>
        <v>3.3798741106540048E+16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3.3798741106540048E+16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140828087943916.88</v>
      </c>
      <c r="L6172" s="455">
        <f t="shared" ca="1" si="204"/>
        <v>3.3939569194483964E+16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3.3939569194483964E+16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141414871643683.19</v>
      </c>
      <c r="L6173" s="455">
        <f t="shared" ca="1" si="204"/>
        <v>3.4080984066127648E+16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3.4080984066127648E+16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142004100275531.84</v>
      </c>
      <c r="L6174" s="455">
        <f t="shared" ca="1" si="204"/>
        <v>3.422298816640318E+16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3.422298816640318E+16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142595784026679.91</v>
      </c>
      <c r="L6175" s="455">
        <f t="shared" ca="1" si="204"/>
        <v>3.436558395042986E+16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3.436558395042986E+16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143189933126791.09</v>
      </c>
      <c r="L6176" s="455">
        <f t="shared" ca="1" si="204"/>
        <v>3.4508773883556652E+16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3.4508773883556652E+16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143786557848152.72</v>
      </c>
      <c r="L6177" s="455">
        <f t="shared" ca="1" si="204"/>
        <v>3.4652560441404804E+16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3.4652560441404804E+16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144385668505853.34</v>
      </c>
      <c r="L6178" s="455">
        <f t="shared" ca="1" si="204"/>
        <v>3.4796946109910656E+16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3.4796946109910656E+16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144987275457961.06</v>
      </c>
      <c r="L6179" s="455">
        <f t="shared" ca="1" si="204"/>
        <v>3.4941933385368616E+16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3.4941933385368616E+16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145591389105702.56</v>
      </c>
      <c r="L6180" s="455">
        <f t="shared" ca="1" si="204"/>
        <v>3.508752477447432E+16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3.508752477447432E+16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146198019893643</v>
      </c>
      <c r="L6181" s="455">
        <f t="shared" ca="1" si="204"/>
        <v>3.5233722794367964E+16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3.5233722794367964E+16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146807178309866.5</v>
      </c>
      <c r="L6182" s="455">
        <f t="shared" ca="1" si="204"/>
        <v>3.5380529972677832E+16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3.5380529972677832E+16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147418874886157.63</v>
      </c>
      <c r="L6183" s="455">
        <f t="shared" ca="1" si="204"/>
        <v>3.5527948847563988E+16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3.5527948847563988E+16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148033120198183.25</v>
      </c>
      <c r="L6184" s="455">
        <f t="shared" ca="1" si="204"/>
        <v>3.5675981967762172E+16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3.5675981967762172E+16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148649924865675.69</v>
      </c>
      <c r="L6185" s="455">
        <f t="shared" ca="1" si="204"/>
        <v>3.5824631892627848E+16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3.5824631892627848E+16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149269299552616.03</v>
      </c>
      <c r="L6186" s="455">
        <f t="shared" ca="1" si="204"/>
        <v>3.5973901192180464E+16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3.5973901192180464E+16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149891254967418.59</v>
      </c>
      <c r="L6187" s="455">
        <f t="shared" ca="1" si="204"/>
        <v>3.612379244714788E+16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3.612379244714788E+16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150515801863116.16</v>
      </c>
      <c r="L6188" s="455">
        <f t="shared" ca="1" si="204"/>
        <v>3.6274308249011E+16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3.6274308249011E+16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151142951037545.84</v>
      </c>
      <c r="L6189" s="455">
        <f t="shared" ca="1" si="204"/>
        <v>3.6425451200048544E+16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3.6425451200048544E+16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151772713333535.59</v>
      </c>
      <c r="L6190" s="455">
        <f t="shared" ca="1" si="204"/>
        <v>3.657722391338208E+16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3.657722391338208E+16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152405099639092</v>
      </c>
      <c r="L6191" s="455">
        <f t="shared" ca="1" si="204"/>
        <v>3.6729629013021168E+16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3.6729629013021168E+16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153040120887588.19</v>
      </c>
      <c r="L6192" s="455">
        <f t="shared" ca="1" si="204"/>
        <v>3.688266913390876E+16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3.688266913390876E+16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153677788057953.16</v>
      </c>
      <c r="L6193" s="455">
        <f t="shared" ca="1" si="204"/>
        <v>3.7036346921966712E+16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3.7036346921966712E+16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154318112174861.31</v>
      </c>
      <c r="L6194" s="455">
        <f t="shared" ca="1" si="204"/>
        <v>3.7190665034141576E+16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3.7190665034141576E+16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154961104308923.22</v>
      </c>
      <c r="L6195" s="455">
        <f t="shared" ca="1" si="204"/>
        <v>3.7345626138450496E+16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3.7345626138450496E+16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155606775576877.06</v>
      </c>
      <c r="L6196" s="455">
        <f t="shared" ca="1" si="204"/>
        <v>3.7501232914027376E+16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3.7501232914027376E+16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156255137141780.72</v>
      </c>
      <c r="L6197" s="455">
        <f t="shared" ca="1" si="204"/>
        <v>3.765748805116916E+16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3.765748805116916E+16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156906200213204.84</v>
      </c>
      <c r="L6198" s="455">
        <f t="shared" ca="1" si="204"/>
        <v>3.7814394251382368E+16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3.7814394251382368E+16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157559976047426.53</v>
      </c>
      <c r="L6199" s="455">
        <f t="shared" ca="1" si="204"/>
        <v>3.7971954227429792E+16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3.7971954227429792E+16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158216475947624.13</v>
      </c>
      <c r="L6200" s="455">
        <f t="shared" ca="1" si="204"/>
        <v>3.8130170703377416E+16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3.8130170703377416E+16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158875711264072.56</v>
      </c>
      <c r="L6201" s="455">
        <f t="shared" ca="1" si="204"/>
        <v>3.8289046414641488E+16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3.8289046414641488E+16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159537693394339.53</v>
      </c>
      <c r="L6202" s="455">
        <f t="shared" ca="1" si="204"/>
        <v>3.8448584108035824E+16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3.8448584108035824E+16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160202433783482.59</v>
      </c>
      <c r="L6203" s="455">
        <f t="shared" ca="1" si="204"/>
        <v>3.8608786541819304E+16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3.8608786541819304E+16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160869943924247.09</v>
      </c>
      <c r="L6204" s="455">
        <f t="shared" ca="1" si="204"/>
        <v>3.8769656485743552E+16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3.8769656485743552E+16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161540235357264.81</v>
      </c>
      <c r="L6205" s="455">
        <f t="shared" ca="1" si="204"/>
        <v>3.8931196721100816E+16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3.8931196721100816E+16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162213319671253.41</v>
      </c>
      <c r="L6206" s="455">
        <f t="shared" ca="1" si="204"/>
        <v>3.9093410040772072E+16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3.9093410040772072E+16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162889208503216.97</v>
      </c>
      <c r="L6207" s="455">
        <f t="shared" ca="1" si="204"/>
        <v>3.9256299249275288E+16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3.9256299249275288E+16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163567913538647.03</v>
      </c>
      <c r="L6208" s="455">
        <f t="shared" ca="1" si="204"/>
        <v>3.9419867162813936E+16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3.9419867162813936E+16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164249446511724.72</v>
      </c>
      <c r="L6209" s="455">
        <f t="shared" ca="1" si="204"/>
        <v>3.9584116609325664E+16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3.9584116609325664E+16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164933819205523.59</v>
      </c>
      <c r="L6210" s="455">
        <f t="shared" ca="1" si="204"/>
        <v>3.9749050428531184E+16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3.9749050428531184E+16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165621043452213.25</v>
      </c>
      <c r="L6211" s="455">
        <f t="shared" ca="1" si="204"/>
        <v>3.99146714719834E+16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3.99146714719834E+16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166311131133264.16</v>
      </c>
      <c r="L6212" s="455">
        <f t="shared" ca="1" si="204"/>
        <v>4.0080982603116664E+16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4.0080982603116664E+16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167004094179652.75</v>
      </c>
      <c r="L6213" s="455">
        <f t="shared" ca="1" si="204"/>
        <v>4.024798669729632E+16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4.024798669729632E+16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167699944572068</v>
      </c>
      <c r="L6214" s="455">
        <f t="shared" ca="1" si="204"/>
        <v>4.0415686641868384E+16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4.0415686641868384E+16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168398694341118.25</v>
      </c>
      <c r="L6215" s="455">
        <f t="shared" ca="1" si="204"/>
        <v>4.0584085336209504E+16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4.0584085336209504E+16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169100355567539.59</v>
      </c>
      <c r="L6216" s="455">
        <f t="shared" ca="1" si="204"/>
        <v>4.075318569177704E+16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4.075318569177704E+16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169804940382404.34</v>
      </c>
      <c r="L6217" s="455">
        <f t="shared" ca="1" si="204"/>
        <v>4.0922990632159448E+16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4.0922990632159448E+16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170512460967331.03</v>
      </c>
      <c r="L6218" s="455">
        <f t="shared" ca="1" si="204"/>
        <v>4.1093503093126776E+16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4.1093503093126776E+16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171222929554694.91</v>
      </c>
      <c r="L6219" s="455">
        <f t="shared" ca="1" si="204"/>
        <v>4.1264726022681472E+16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4.1264726022681472E+16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171936358427839.47</v>
      </c>
      <c r="L6220" s="455">
        <f t="shared" ca="1" si="204"/>
        <v>4.1436662381109312E+16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4.1436662381109312E+16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172652759921288.81</v>
      </c>
      <c r="L6221" s="455">
        <f t="shared" ca="1" si="204"/>
        <v>4.16093151410306E+16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4.16093151410306E+16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173372146420960.84</v>
      </c>
      <c r="L6222" s="455">
        <f t="shared" ca="1" si="204"/>
        <v>4.178268728745156E+16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4.178268728745156E+16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174094530364381.5</v>
      </c>
      <c r="L6223" s="455">
        <f t="shared" ca="1" si="204"/>
        <v>4.1956781817815944E+16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4.1956781817815944E+16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174819924240899.75</v>
      </c>
      <c r="L6224" s="455">
        <f t="shared" ca="1" si="204"/>
        <v>4.213160174205684E+16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4.213160174205684E+16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175548340591903.5</v>
      </c>
      <c r="L6225" s="455">
        <f t="shared" ca="1" si="204"/>
        <v>4.2307150082648744E+16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4.2307150082648744E+16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176279792011036.44</v>
      </c>
      <c r="L6226" s="455">
        <f t="shared" ca="1" si="204"/>
        <v>4.2483429874659784E+16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4.2483429874659784E+16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177014291144415.75</v>
      </c>
      <c r="L6227" s="455">
        <f t="shared" ca="1" si="204"/>
        <v>4.26604441658042E+16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4.26604441658042E+16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177751850690850.84</v>
      </c>
      <c r="L6228" s="455">
        <f t="shared" ca="1" si="204"/>
        <v>4.2838196016495048E+16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4.2838196016495048E+16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178492483402062.69</v>
      </c>
      <c r="L6229" s="455">
        <f t="shared" ca="1" si="204"/>
        <v>4.3016688499897112E+16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4.3016688499897112E+16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179236202082904.63</v>
      </c>
      <c r="L6230" s="455">
        <f t="shared" ca="1" si="204"/>
        <v>4.3195924701980016E+16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4.3195924701980016E+16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179983019591583.41</v>
      </c>
      <c r="L6231" s="455">
        <f t="shared" ca="1" si="204"/>
        <v>4.33759077215716E+16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4.33759077215716E+16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180732948839881.66</v>
      </c>
      <c r="L6232" s="455">
        <f t="shared" ca="1" si="204"/>
        <v>4.355664067041148E+16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4.355664067041148E+16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181486002793381.16</v>
      </c>
      <c r="L6233" s="455">
        <f t="shared" ca="1" si="204"/>
        <v>4.3738126673204864E+16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4.3738126673204864E+16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182242194471686.94</v>
      </c>
      <c r="L6234" s="455">
        <f t="shared" ca="1" si="204"/>
        <v>4.3920368867676552E+16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4.3920368867676552E+16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183001536948652.31</v>
      </c>
      <c r="L6235" s="455">
        <f t="shared" ca="1" si="204"/>
        <v>4.4103370404625208E+16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4.4103370404625208E+16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183764043352605.03</v>
      </c>
      <c r="L6236" s="455">
        <f t="shared" ca="1" si="204"/>
        <v>4.4287134447977816E+16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4.4287134447977816E+16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184529726866574.22</v>
      </c>
      <c r="L6237" s="455">
        <f t="shared" ca="1" si="204"/>
        <v>4.4471664174844392E+16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4.4471664174844392E+16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185298600728518.31</v>
      </c>
      <c r="L6238" s="455">
        <f t="shared" ca="1" si="204"/>
        <v>4.4656962775572912E+16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4.4656962775572912E+16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186070678231553.81</v>
      </c>
      <c r="L6239" s="455">
        <f t="shared" ca="1" si="204"/>
        <v>4.4843033453804464E+16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4.4843033453804464E+16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186845972724185.25</v>
      </c>
      <c r="L6240" s="455">
        <f t="shared" ca="1" si="204"/>
        <v>4.5029879426528648E+16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4.5029879426528648E+16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187624497610536.03</v>
      </c>
      <c r="L6241" s="455">
        <f t="shared" ca="1" si="204"/>
        <v>4.5217503924139184E+16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4.5217503924139184E+16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188406266350579.94</v>
      </c>
      <c r="L6242" s="455">
        <f t="shared" ca="1" si="204"/>
        <v>4.540591019048976E+16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4.540591019048976E+16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189191292460374</v>
      </c>
      <c r="L6243" s="455">
        <f t="shared" ca="1" si="204"/>
        <v>4.5595101482950136E+16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4.5595101482950136E+16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189979589512292.22</v>
      </c>
      <c r="L6244" s="455">
        <f t="shared" ca="1" si="204"/>
        <v>4.5785081072462432E+16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4.5785081072462432E+16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190771171135260.13</v>
      </c>
      <c r="L6245" s="455">
        <f t="shared" ca="1" si="204"/>
        <v>4.5975852243597696E+16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4.5975852243597696E+16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191566051014990.41</v>
      </c>
      <c r="L6246" s="455">
        <f t="shared" ca="1" si="204"/>
        <v>4.6167418294612688E+16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4.6167418294612688E+16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192364242894219.53</v>
      </c>
      <c r="L6247" s="455">
        <f t="shared" ca="1" si="204"/>
        <v>4.6359782537506904E+16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4.6359782537506904E+16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193165760572945.44</v>
      </c>
      <c r="L6248" s="455">
        <f t="shared" ca="1" si="204"/>
        <v>4.6552948298079848E+16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4.6552948298079848E+16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193970617908666.03</v>
      </c>
      <c r="L6249" s="455">
        <f t="shared" ca="1" si="204"/>
        <v>4.6746918915988512E+16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4.6746918915988512E+16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194778828816618.81</v>
      </c>
      <c r="L6250" s="455">
        <f t="shared" ca="1" si="204"/>
        <v>4.6941697744805128E+16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684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685</v>
      </c>
    </row>
    <row r="2" spans="1:13" ht="11.25" customHeight="1" x14ac:dyDescent="0.3">
      <c r="A2" s="476"/>
      <c r="B2" s="476"/>
      <c r="C2" s="477" t="s">
        <v>686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687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663</v>
      </c>
      <c r="B5" s="476" t="s">
        <v>677</v>
      </c>
      <c r="C5" s="477" t="s">
        <v>688</v>
      </c>
      <c r="D5" s="561" t="s">
        <v>689</v>
      </c>
      <c r="E5" s="550"/>
      <c r="F5" s="561" t="s">
        <v>690</v>
      </c>
      <c r="G5" s="550"/>
      <c r="H5" s="561" t="s">
        <v>691</v>
      </c>
      <c r="I5" s="550"/>
      <c r="J5" s="561" t="s">
        <v>692</v>
      </c>
      <c r="K5" s="550"/>
      <c r="L5" s="306"/>
      <c r="M5" s="306"/>
    </row>
    <row r="6" spans="1:13" ht="11.25" customHeight="1" x14ac:dyDescent="0.3">
      <c r="A6" s="476"/>
      <c r="B6" s="476"/>
      <c r="C6" s="477"/>
      <c r="D6" s="199" t="s">
        <v>693</v>
      </c>
      <c r="E6" s="199" t="s">
        <v>162</v>
      </c>
      <c r="F6" s="199" t="s">
        <v>693</v>
      </c>
      <c r="G6" s="199" t="s">
        <v>162</v>
      </c>
      <c r="H6" s="199" t="s">
        <v>693</v>
      </c>
      <c r="I6" s="199" t="s">
        <v>162</v>
      </c>
      <c r="J6" s="199" t="s">
        <v>693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694</v>
      </c>
      <c r="C1" s="484" t="s">
        <v>695</v>
      </c>
      <c r="D1" s="484" t="s">
        <v>696</v>
      </c>
      <c r="E1" s="484" t="s">
        <v>697</v>
      </c>
      <c r="F1" s="484" t="s">
        <v>698</v>
      </c>
      <c r="G1" s="484"/>
      <c r="H1" s="484"/>
    </row>
    <row r="2" spans="1:8" ht="11.25" customHeight="1" x14ac:dyDescent="0.3">
      <c r="A2" s="484" t="s">
        <v>699</v>
      </c>
      <c r="B2" s="306" t="s">
        <v>700</v>
      </c>
      <c r="C2" s="484" t="s">
        <v>701</v>
      </c>
      <c r="D2" s="484"/>
      <c r="E2" s="484" t="s">
        <v>702</v>
      </c>
      <c r="F2" s="484"/>
      <c r="G2" s="484"/>
      <c r="H2" s="484"/>
    </row>
    <row r="3" spans="1:8" ht="11.25" customHeight="1" x14ac:dyDescent="0.3">
      <c r="A3" s="484" t="s">
        <v>703</v>
      </c>
      <c r="B3" s="484" t="s">
        <v>704</v>
      </c>
      <c r="C3" s="484" t="s">
        <v>705</v>
      </c>
      <c r="D3" s="484"/>
      <c r="E3" s="484"/>
      <c r="F3" s="484"/>
      <c r="G3" s="484"/>
      <c r="H3" s="484"/>
    </row>
    <row r="4" spans="1:8" ht="11.25" customHeight="1" x14ac:dyDescent="0.3">
      <c r="A4" s="484" t="s">
        <v>706</v>
      </c>
      <c r="B4" s="485" t="s">
        <v>707</v>
      </c>
      <c r="C4" s="484" t="s">
        <v>708</v>
      </c>
      <c r="D4" s="484"/>
      <c r="E4" s="484" t="s">
        <v>709</v>
      </c>
      <c r="F4" s="484"/>
      <c r="G4" s="484"/>
      <c r="H4" s="484"/>
    </row>
    <row r="5" spans="1:8" ht="11.25" customHeight="1" x14ac:dyDescent="0.3">
      <c r="A5" s="484" t="s">
        <v>706</v>
      </c>
      <c r="B5" s="484" t="s">
        <v>710</v>
      </c>
      <c r="C5" s="484" t="s">
        <v>711</v>
      </c>
      <c r="D5" s="484"/>
      <c r="E5" s="484" t="s">
        <v>709</v>
      </c>
      <c r="F5" s="484"/>
      <c r="G5" s="484"/>
      <c r="H5" s="484"/>
    </row>
    <row r="6" spans="1:8" ht="11.25" customHeight="1" x14ac:dyDescent="0.3">
      <c r="A6" s="484" t="s">
        <v>640</v>
      </c>
      <c r="B6" s="484" t="s">
        <v>712</v>
      </c>
      <c r="C6" s="484" t="s">
        <v>713</v>
      </c>
      <c r="D6" s="484"/>
      <c r="E6" s="306" t="s">
        <v>714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715</v>
      </c>
      <c r="C7" s="484" t="s">
        <v>716</v>
      </c>
      <c r="D7" s="484"/>
      <c r="E7" s="484" t="s">
        <v>717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707</v>
      </c>
      <c r="C8" s="484" t="s">
        <v>718</v>
      </c>
      <c r="D8" s="484"/>
      <c r="E8" s="484"/>
      <c r="F8" s="484"/>
      <c r="G8" s="484"/>
      <c r="H8" s="484"/>
    </row>
    <row r="9" spans="1:8" ht="11.25" customHeight="1" x14ac:dyDescent="0.3">
      <c r="A9" s="484" t="s">
        <v>719</v>
      </c>
      <c r="B9" s="306" t="s">
        <v>720</v>
      </c>
      <c r="C9" s="484" t="s">
        <v>718</v>
      </c>
      <c r="D9" s="484"/>
      <c r="E9" s="484" t="s">
        <v>721</v>
      </c>
      <c r="F9" s="484"/>
      <c r="G9" s="484"/>
      <c r="H9" s="484"/>
    </row>
    <row r="10" spans="1:8" ht="11.25" customHeight="1" x14ac:dyDescent="0.3">
      <c r="A10" s="484" t="s">
        <v>722</v>
      </c>
      <c r="B10" s="484" t="s">
        <v>711</v>
      </c>
      <c r="C10" s="486" t="s">
        <v>723</v>
      </c>
      <c r="D10" s="486"/>
      <c r="E10" s="306" t="s">
        <v>724</v>
      </c>
      <c r="F10" s="484"/>
      <c r="G10" s="484"/>
      <c r="H10" s="484"/>
    </row>
    <row r="11" spans="1:8" ht="11.25" customHeight="1" x14ac:dyDescent="0.3">
      <c r="A11" s="484" t="s">
        <v>725</v>
      </c>
      <c r="B11" s="485" t="s">
        <v>726</v>
      </c>
      <c r="C11" s="484" t="s">
        <v>727</v>
      </c>
      <c r="D11" s="484"/>
      <c r="E11" s="487" t="s">
        <v>728</v>
      </c>
      <c r="F11" s="484"/>
      <c r="G11" s="484" t="s">
        <v>729</v>
      </c>
      <c r="H11" s="484" t="s">
        <v>730</v>
      </c>
    </row>
    <row r="12" spans="1:8" ht="11.25" customHeight="1" x14ac:dyDescent="0.3">
      <c r="A12" s="484" t="s">
        <v>731</v>
      </c>
      <c r="B12" s="484" t="s">
        <v>732</v>
      </c>
      <c r="C12" s="484" t="s">
        <v>733</v>
      </c>
      <c r="D12" s="484"/>
      <c r="E12" s="484" t="s">
        <v>734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700</v>
      </c>
      <c r="C13" s="484" t="s">
        <v>730</v>
      </c>
      <c r="D13" s="484"/>
      <c r="E13" s="485" t="s">
        <v>735</v>
      </c>
      <c r="F13" s="484"/>
      <c r="G13" s="484"/>
      <c r="H13" s="484"/>
    </row>
    <row r="14" spans="1:8" ht="11.25" customHeight="1" x14ac:dyDescent="0.3">
      <c r="A14" s="484" t="s">
        <v>736</v>
      </c>
      <c r="B14" s="484" t="s">
        <v>707</v>
      </c>
      <c r="C14" s="484" t="s">
        <v>708</v>
      </c>
      <c r="D14" s="484"/>
      <c r="E14" s="488" t="s">
        <v>737</v>
      </c>
      <c r="F14" s="484"/>
      <c r="G14" s="484"/>
      <c r="H14" s="484"/>
    </row>
    <row r="15" spans="1:8" ht="11.25" customHeight="1" x14ac:dyDescent="0.3">
      <c r="A15" s="484" t="s">
        <v>738</v>
      </c>
      <c r="B15" s="484" t="s">
        <v>739</v>
      </c>
      <c r="C15" s="484" t="s">
        <v>740</v>
      </c>
      <c r="D15" s="484"/>
      <c r="E15" s="306" t="s">
        <v>741</v>
      </c>
      <c r="F15" s="484"/>
      <c r="G15" s="484"/>
      <c r="H15" s="484"/>
    </row>
    <row r="16" spans="1:8" ht="11.25" customHeight="1" x14ac:dyDescent="0.3">
      <c r="A16" s="484" t="s">
        <v>742</v>
      </c>
      <c r="B16" s="306" t="s">
        <v>700</v>
      </c>
      <c r="C16" s="484" t="s">
        <v>716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743</v>
      </c>
      <c r="B17" s="485" t="s">
        <v>744</v>
      </c>
      <c r="C17" s="484" t="s">
        <v>716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745</v>
      </c>
      <c r="B18" s="484" t="s">
        <v>707</v>
      </c>
      <c r="C18" s="484" t="s">
        <v>746</v>
      </c>
      <c r="D18" s="484"/>
      <c r="E18" s="484" t="s">
        <v>747</v>
      </c>
      <c r="F18" s="484"/>
      <c r="G18" s="484"/>
      <c r="H18" s="484"/>
    </row>
    <row r="19" spans="1:8" ht="11.25" customHeight="1" x14ac:dyDescent="0.3">
      <c r="A19" s="484" t="s">
        <v>748</v>
      </c>
      <c r="B19" s="485" t="s">
        <v>704</v>
      </c>
      <c r="C19" s="484" t="s">
        <v>749</v>
      </c>
      <c r="D19" s="484"/>
      <c r="E19" s="487" t="s">
        <v>750</v>
      </c>
      <c r="F19" s="484"/>
      <c r="G19" s="484"/>
      <c r="H19" s="484"/>
    </row>
    <row r="20" spans="1:8" ht="11.25" customHeight="1" x14ac:dyDescent="0.3">
      <c r="A20" s="484" t="s">
        <v>751</v>
      </c>
      <c r="B20" s="484" t="s">
        <v>707</v>
      </c>
      <c r="C20" s="484" t="s">
        <v>749</v>
      </c>
      <c r="D20" s="484"/>
      <c r="E20" s="484" t="s">
        <v>750</v>
      </c>
      <c r="F20" s="484"/>
      <c r="G20" s="484"/>
      <c r="H20" s="484"/>
    </row>
    <row r="21" spans="1:8" ht="11.25" customHeight="1" x14ac:dyDescent="0.3">
      <c r="A21" s="484" t="s">
        <v>752</v>
      </c>
      <c r="B21" s="485" t="s">
        <v>704</v>
      </c>
      <c r="C21" s="484" t="s">
        <v>753</v>
      </c>
      <c r="D21" s="484" t="s">
        <v>754</v>
      </c>
      <c r="E21" s="484"/>
      <c r="F21" s="484"/>
      <c r="G21" s="484"/>
      <c r="H21" s="484"/>
    </row>
    <row r="22" spans="1:8" ht="11.25" customHeight="1" x14ac:dyDescent="0.3">
      <c r="A22" s="484" t="s">
        <v>752</v>
      </c>
      <c r="B22" s="484" t="s">
        <v>755</v>
      </c>
      <c r="C22" s="484" t="s">
        <v>756</v>
      </c>
      <c r="D22" s="484" t="s">
        <v>757</v>
      </c>
      <c r="E22" s="484"/>
      <c r="F22" s="484"/>
      <c r="G22" s="484"/>
      <c r="H22" s="484"/>
    </row>
    <row r="23" spans="1:8" ht="11.25" customHeight="1" x14ac:dyDescent="0.3">
      <c r="A23" s="484" t="s">
        <v>758</v>
      </c>
      <c r="B23" s="484" t="s">
        <v>704</v>
      </c>
      <c r="C23" s="484" t="s">
        <v>716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759</v>
      </c>
      <c r="B24" s="484" t="s">
        <v>760</v>
      </c>
      <c r="C24" s="484" t="s">
        <v>708</v>
      </c>
      <c r="D24" s="484"/>
      <c r="E24" s="306" t="s">
        <v>761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732</v>
      </c>
      <c r="C25" s="484" t="s">
        <v>762</v>
      </c>
      <c r="D25" s="484"/>
      <c r="E25" s="484" t="s">
        <v>763</v>
      </c>
      <c r="F25" s="484"/>
      <c r="G25" s="484"/>
      <c r="H25" s="484"/>
    </row>
    <row r="26" spans="1:8" ht="11.25" customHeight="1" x14ac:dyDescent="0.3">
      <c r="A26" s="484" t="s">
        <v>764</v>
      </c>
      <c r="B26" s="484" t="s">
        <v>707</v>
      </c>
      <c r="C26" s="484" t="s">
        <v>730</v>
      </c>
      <c r="D26" s="484"/>
      <c r="E26" s="484"/>
      <c r="F26" s="484" t="s">
        <v>765</v>
      </c>
      <c r="G26" s="484" t="s">
        <v>766</v>
      </c>
      <c r="H26" s="484"/>
    </row>
    <row r="27" spans="1:8" ht="11.25" customHeight="1" x14ac:dyDescent="0.3">
      <c r="A27" s="484" t="s">
        <v>767</v>
      </c>
      <c r="B27" s="484" t="s">
        <v>707</v>
      </c>
      <c r="C27" s="484" t="s">
        <v>708</v>
      </c>
      <c r="D27" s="486">
        <v>1116</v>
      </c>
      <c r="E27" s="306" t="s">
        <v>768</v>
      </c>
      <c r="F27" s="484"/>
      <c r="G27" s="484"/>
      <c r="H27" s="484"/>
    </row>
    <row r="28" spans="1:8" ht="11.25" customHeight="1" x14ac:dyDescent="0.3">
      <c r="A28" s="484" t="s">
        <v>769</v>
      </c>
      <c r="B28" s="486">
        <v>4403872289</v>
      </c>
      <c r="C28" s="484" t="s">
        <v>708</v>
      </c>
      <c r="D28" s="484"/>
      <c r="E28" s="484" t="s">
        <v>770</v>
      </c>
      <c r="F28" s="484"/>
      <c r="G28" s="484"/>
      <c r="H28" s="484"/>
    </row>
    <row r="29" spans="1:8" ht="11.25" customHeight="1" x14ac:dyDescent="0.3">
      <c r="A29" s="484" t="s">
        <v>771</v>
      </c>
      <c r="B29" s="306" t="s">
        <v>700</v>
      </c>
      <c r="C29" s="484" t="s">
        <v>716</v>
      </c>
      <c r="D29" s="484"/>
      <c r="E29" s="306" t="s">
        <v>772</v>
      </c>
      <c r="F29" s="484" t="s">
        <v>773</v>
      </c>
      <c r="G29" s="484" t="s">
        <v>774</v>
      </c>
      <c r="H29" s="484"/>
    </row>
    <row r="30" spans="1:8" ht="11.25" customHeight="1" x14ac:dyDescent="0.3">
      <c r="A30" s="484" t="s">
        <v>775</v>
      </c>
      <c r="B30" s="484" t="s">
        <v>732</v>
      </c>
      <c r="C30" s="484" t="s">
        <v>776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777</v>
      </c>
      <c r="B31" s="484" t="s">
        <v>707</v>
      </c>
      <c r="C31" s="484" t="s">
        <v>708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778</v>
      </c>
      <c r="B32" s="484" t="s">
        <v>707</v>
      </c>
      <c r="C32" s="484" t="s">
        <v>730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779</v>
      </c>
      <c r="B33" s="487" t="s">
        <v>780</v>
      </c>
      <c r="C33" s="484" t="s">
        <v>730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781</v>
      </c>
      <c r="B34" s="484" t="s">
        <v>782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783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784</v>
      </c>
      <c r="G2" s="65"/>
      <c r="I2" s="92" t="s">
        <v>785</v>
      </c>
    </row>
    <row r="3" spans="1:10" ht="14.25" customHeight="1" x14ac:dyDescent="0.3">
      <c r="A3" s="92" t="s">
        <v>786</v>
      </c>
      <c r="B3" s="489"/>
      <c r="C3" s="490"/>
      <c r="E3" s="491" t="s">
        <v>787</v>
      </c>
      <c r="F3" s="92" t="s">
        <v>788</v>
      </c>
      <c r="G3" s="65"/>
      <c r="I3" s="492">
        <v>0.46899999999999997</v>
      </c>
      <c r="J3" s="92" t="s">
        <v>789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790</v>
      </c>
      <c r="B6" s="489"/>
      <c r="C6" s="490"/>
      <c r="E6" s="491" t="s">
        <v>791</v>
      </c>
      <c r="F6" s="92" t="s">
        <v>736</v>
      </c>
      <c r="G6" s="65"/>
      <c r="I6" s="493">
        <v>0.46899999999999997</v>
      </c>
      <c r="J6" s="92" t="s">
        <v>789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792</v>
      </c>
      <c r="C11" s="490" t="s">
        <v>793</v>
      </c>
      <c r="D11" s="86" t="s">
        <v>794</v>
      </c>
      <c r="E11" s="491" t="s">
        <v>795</v>
      </c>
      <c r="F11" s="86" t="s">
        <v>796</v>
      </c>
      <c r="G11" s="65" t="s">
        <v>797</v>
      </c>
      <c r="H11" s="86" t="s">
        <v>798</v>
      </c>
    </row>
    <row r="12" spans="1:10" ht="14.25" customHeight="1" x14ac:dyDescent="0.3">
      <c r="A12" s="86" t="s">
        <v>799</v>
      </c>
      <c r="B12" s="489">
        <v>110059119914</v>
      </c>
      <c r="C12" s="494" t="s">
        <v>800</v>
      </c>
      <c r="D12" s="86" t="s">
        <v>788</v>
      </c>
      <c r="E12" s="491">
        <v>8.2900000000000001E-2</v>
      </c>
      <c r="F12" s="86" t="s">
        <v>801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802</v>
      </c>
      <c r="D13" s="86" t="s">
        <v>788</v>
      </c>
      <c r="E13" s="491">
        <v>8.2900000000000001E-2</v>
      </c>
      <c r="F13" s="86" t="s">
        <v>801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62" t="s">
        <v>803</v>
      </c>
      <c r="D1" s="563"/>
      <c r="E1" s="563"/>
      <c r="F1" s="563"/>
      <c r="G1" s="563"/>
      <c r="H1" s="564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677</v>
      </c>
      <c r="B2" s="499" t="s">
        <v>792</v>
      </c>
      <c r="C2" s="500" t="s">
        <v>804</v>
      </c>
      <c r="D2" s="500" t="s">
        <v>805</v>
      </c>
      <c r="E2" s="500" t="s">
        <v>806</v>
      </c>
      <c r="F2" s="500" t="s">
        <v>807</v>
      </c>
      <c r="G2" s="500" t="s">
        <v>808</v>
      </c>
      <c r="H2" s="500" t="s">
        <v>809</v>
      </c>
      <c r="I2" s="501" t="s">
        <v>810</v>
      </c>
      <c r="J2" s="501" t="s">
        <v>811</v>
      </c>
      <c r="K2" s="501" t="s">
        <v>812</v>
      </c>
      <c r="L2" s="501" t="s">
        <v>813</v>
      </c>
      <c r="M2" s="502" t="s">
        <v>814</v>
      </c>
      <c r="N2" s="502" t="s">
        <v>815</v>
      </c>
      <c r="O2" s="502" t="s">
        <v>812</v>
      </c>
      <c r="P2" s="502" t="s">
        <v>813</v>
      </c>
      <c r="Q2" s="503"/>
      <c r="R2" s="504" t="s">
        <v>816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817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818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819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820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818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819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817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818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819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817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821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818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819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2026-05-13T09:46:06Z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